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Šios_darbaknygės" defaultThemeVersion="124226"/>
  <mc:AlternateContent xmlns:mc="http://schemas.openxmlformats.org/markup-compatibility/2006">
    <mc:Choice Requires="x15">
      <x15ac:absPath xmlns:x15ac="http://schemas.microsoft.com/office/spreadsheetml/2010/11/ac" url="C:\Users\V.Palaimiene\Desktop\T1-65\"/>
    </mc:Choice>
  </mc:AlternateContent>
  <bookViews>
    <workbookView xWindow="0" yWindow="735" windowWidth="15480" windowHeight="11160" tabRatio="752" firstSheet="1" activeTab="1"/>
  </bookViews>
  <sheets>
    <sheet name="Asignavimų valdytojų kodai" sheetId="13" state="hidden" r:id="rId1"/>
    <sheet name="Aprašymas" sheetId="18" r:id="rId2"/>
    <sheet name="08 programa" sheetId="17" r:id="rId3"/>
  </sheets>
  <definedNames>
    <definedName name="_xlnm.Print_Area" localSheetId="2">'08 programa'!$A$1:$P$150</definedName>
    <definedName name="_xlnm.Print_Area" localSheetId="1">Aprašymas!$A$1:$H$24</definedName>
    <definedName name="_xlnm.Print_Titles" localSheetId="2">'08 programa'!$4:$7</definedName>
  </definedNames>
  <calcPr calcId="162913"/>
</workbook>
</file>

<file path=xl/calcChain.xml><?xml version="1.0" encoding="utf-8"?>
<calcChain xmlns="http://schemas.openxmlformats.org/spreadsheetml/2006/main">
  <c r="J149" i="17" l="1"/>
  <c r="I149" i="17"/>
  <c r="H149" i="17"/>
  <c r="J148" i="17"/>
  <c r="I148" i="17"/>
  <c r="H148" i="17"/>
  <c r="J147" i="17"/>
  <c r="I147" i="17"/>
  <c r="I146" i="17" s="1"/>
  <c r="H147" i="17"/>
  <c r="J145" i="17"/>
  <c r="I145" i="17"/>
  <c r="H145" i="17"/>
  <c r="I144" i="17"/>
  <c r="H144" i="17"/>
  <c r="J143" i="17"/>
  <c r="I143" i="17"/>
  <c r="H143" i="17"/>
  <c r="J142" i="17"/>
  <c r="I142" i="17"/>
  <c r="H142" i="17"/>
  <c r="J141" i="17"/>
  <c r="I141" i="17"/>
  <c r="H141" i="17"/>
  <c r="I131" i="17"/>
  <c r="I132" i="17" s="1"/>
  <c r="H131" i="17"/>
  <c r="H132" i="17" s="1"/>
  <c r="J124" i="17"/>
  <c r="J131" i="17" s="1"/>
  <c r="J132" i="17" s="1"/>
  <c r="J114" i="17"/>
  <c r="I114" i="17"/>
  <c r="H114" i="17"/>
  <c r="J93" i="17"/>
  <c r="I91" i="17"/>
  <c r="I93" i="17" s="1"/>
  <c r="H91" i="17"/>
  <c r="H140" i="17" s="1"/>
  <c r="H90" i="17"/>
  <c r="J82" i="17"/>
  <c r="J90" i="17" s="1"/>
  <c r="I82" i="17"/>
  <c r="I90" i="17" s="1"/>
  <c r="I80" i="17"/>
  <c r="H80" i="17"/>
  <c r="J51" i="17"/>
  <c r="J144" i="17" s="1"/>
  <c r="J50" i="17"/>
  <c r="I47" i="17"/>
  <c r="H47" i="17"/>
  <c r="J38" i="17"/>
  <c r="J47" i="17" s="1"/>
  <c r="J37" i="17"/>
  <c r="I37" i="17"/>
  <c r="H37" i="17"/>
  <c r="J35" i="17"/>
  <c r="I35" i="17"/>
  <c r="H35" i="17"/>
  <c r="J33" i="17"/>
  <c r="I33" i="17"/>
  <c r="H33" i="17"/>
  <c r="J31" i="17"/>
  <c r="I31" i="17"/>
  <c r="H31" i="17"/>
  <c r="I18" i="17"/>
  <c r="H18" i="17"/>
  <c r="J12" i="17"/>
  <c r="J18" i="17" s="1"/>
  <c r="H146" i="17" l="1"/>
  <c r="I48" i="17"/>
  <c r="J146" i="17"/>
  <c r="H139" i="17"/>
  <c r="H150" i="17" s="1"/>
  <c r="J80" i="17"/>
  <c r="J115" i="17" s="1"/>
  <c r="J140" i="17"/>
  <c r="J139" i="17" s="1"/>
  <c r="H48" i="17"/>
  <c r="I115" i="17"/>
  <c r="J48" i="17"/>
  <c r="I140" i="17"/>
  <c r="I139" i="17" s="1"/>
  <c r="I150" i="17" s="1"/>
  <c r="H93" i="17"/>
  <c r="H115" i="17" s="1"/>
  <c r="H133" i="17" s="1"/>
  <c r="H134" i="17" s="1"/>
  <c r="J133" i="17" l="1"/>
  <c r="J134" i="17" s="1"/>
  <c r="I133" i="17"/>
  <c r="I134" i="17" s="1"/>
  <c r="J150" i="17"/>
</calcChain>
</file>

<file path=xl/comments1.xml><?xml version="1.0" encoding="utf-8"?>
<comments xmlns="http://schemas.openxmlformats.org/spreadsheetml/2006/main">
  <authors>
    <author>Audra Cepiene</author>
    <author>Snieguole Kacerauskaite</author>
    <author>Sniega</author>
  </authors>
  <commentList>
    <comment ref="E23" authorId="0" shapeId="0">
      <text>
        <r>
          <rPr>
            <sz val="9"/>
            <color indexed="81"/>
            <rFont val="Tahoma"/>
            <family val="2"/>
            <charset val="186"/>
          </rPr>
          <t>KSP 3.2.2.1 
Stiprinti tarptautinių jūrinių renginių (Jūros šventė, laivų paradas ir kt.), regatų (Baltic Sprint Cup, Tall Ship Race, Baltic Sail, Volvo Ocean Race ir kt.) tradicijas</t>
        </r>
      </text>
    </comment>
    <comment ref="E27" authorId="0" shapeId="0">
      <text>
        <r>
          <rPr>
            <b/>
            <sz val="9"/>
            <color indexed="81"/>
            <rFont val="Tahoma"/>
            <family val="2"/>
            <charset val="186"/>
          </rPr>
          <t xml:space="preserve">KSP 3.2.2.1 </t>
        </r>
        <r>
          <rPr>
            <sz val="9"/>
            <color indexed="81"/>
            <rFont val="Tahoma"/>
            <family val="2"/>
            <charset val="186"/>
          </rPr>
          <t xml:space="preserve">
Stiprinti tarptautinių jūrinių renginių (Jūros šventė, laivų paradas ir kt.), regatų (Baltic Sprint Cup, Tall Ship Race, Baltic Sail, Volvo Ocean Race ir kt.) tradicijas</t>
        </r>
      </text>
    </comment>
    <comment ref="L43" authorId="1" shapeId="0">
      <text>
        <r>
          <rPr>
            <b/>
            <sz val="9"/>
            <color indexed="81"/>
            <rFont val="Tahoma"/>
            <family val="2"/>
            <charset val="186"/>
          </rPr>
          <t>2017 m.</t>
        </r>
        <r>
          <rPr>
            <sz val="9"/>
            <color indexed="81"/>
            <rFont val="Tahoma"/>
            <family val="2"/>
            <charset val="186"/>
          </rPr>
          <t xml:space="preserve"> </t>
        </r>
        <r>
          <rPr>
            <b/>
            <i/>
            <sz val="9"/>
            <color indexed="81"/>
            <rFont val="Tahoma"/>
            <family val="2"/>
            <charset val="186"/>
          </rPr>
          <t>Sausio 15-oji</t>
        </r>
        <r>
          <rPr>
            <sz val="9"/>
            <color indexed="81"/>
            <rFont val="Tahoma"/>
            <family val="2"/>
            <charset val="186"/>
          </rPr>
          <t xml:space="preserve"> taps vienu iš pagrindinių Lietuvos kultūros sostinės atidarymo akcentų, todėl  planuojama šią atmintiną datą pažymėti naujomis formomis ir didesnės apimties renginiais. Tam reikalingas didesnis finansavimas (20.000 Eur). </t>
        </r>
        <r>
          <rPr>
            <b/>
            <i/>
            <sz val="9"/>
            <color indexed="81"/>
            <rFont val="Tahoma"/>
            <family val="2"/>
            <charset val="186"/>
          </rPr>
          <t xml:space="preserve">Kovo 11 </t>
        </r>
        <r>
          <rPr>
            <sz val="9"/>
            <color indexed="81"/>
            <rFont val="Tahoma"/>
            <family val="2"/>
            <charset val="186"/>
          </rPr>
          <t>paminėjimo renginius planuojama organizuoti Švyturio arenoje ir kitose miesto viešosiose erdvėse (30.000 €).</t>
        </r>
      </text>
    </comment>
    <comment ref="O53" authorId="1" shapeId="0">
      <text>
        <r>
          <rPr>
            <sz val="9"/>
            <color indexed="81"/>
            <rFont val="Tahoma"/>
            <family val="2"/>
            <charset val="186"/>
          </rPr>
          <t>1. tarptautinis nematerialaus kultūros paveldo  festivalis "Lauksnos", 2. Joninės, 3.Užgavėnės, 4.Projektas "Amatystė. Mažosios Lietuvos dimai", 5.Stovykla "Vėlungis", 6. Atvelykis, 7. Tradicinių šokių vakarai "Vožiniai"  8. Advento renginiai, 9.  "Istorija veža" (MLIM),  1) Gruzijos šiuolaikinio meno paroda "Spying Future"; 2) Kinijos šiuolaikinio meno paroda "Who am I? 798 įspūdžiai"; 3) autorinė vieno pirmųjų Lietuvos profesionalių grafitistų, didelio formato Tado Vincaičio paroda "Nuo gatvės iki galerijos", sukurtas didelio formato kūrinys viešoje Klaipėdos miesto erdvėje- Gulbių g. 2. (KKKC); Klaipėdos tarptautinis violončelės festivalis ir konkursas (71 renginys), Heinerio Goebbelso instaliacija – spektaklis „Stifters Dinge” (3 spektakliai ir susitikimas su režisieriumi), žymiausio baroko muzikos ansamblio „Les Talens Lyriques“ (Prancūzija) projektas (KKS); XV Lietuvos šeštadieninių tautinių mažumų mokyklų festivalis, VI festivalis "Tautinių kultūrų diena" (TKC); Teatrinių renginių ciklas: šalies teatrai  vaikams ir jaunimui „Jaunatis“ (9 spektakliai).  Vasario 16-oji, Lietuvos valstybės atkūrimo diena  ( 6  renginiai: minėjimas Atgimimo aikštėje - iškilminga rikiuotė,  vaikų ir jaunimo akcija „Mes tavo vaikai“ , Andriaus Mamontovo koncertas Švyturio arenoje, vaikų ir jaunimo kolektyvų koncertas ,,Mūsų vaikai-tėvynei Lietuvai“ , skaitovų konkursas-vasario 16 d. minėjimas Bendruomenės namuose, mėgėjų meno kolektyvų koncertas ,,Dainų ir šokių pynė Lietuvai). Renginiai skirti kovo 11-ajai. ( 3 renginiai: Tautinių šokių kolektyvų šventė ,,Gintaro laše-mano Lietuva“, Klaipėdos ikimokyklinio ugdymo įstaigų auklėtinių ir mokytojų koncertas „Mažais žingsneliais po Klaipėdą“,  Mėgėjų meno kolektyvų koncertas Lietuvos nepriklausomybės atkūrimo dienai Bendruomenės namuose). Projektas ,,Atvira kultūra“  (20 renginių. Gedulo Ir Vilties dienos minėjimas. Tarptautinis gatvės teatrų festivalis „Šermukšnis“ (19 renginių). Liepos 6-oji, Lietuvos karaliaus Mindaugo karūnavimo – Lietuvos valstybės diena (3 renginiai: Šokių  kolektyvų koncertas „Šokių pynė Lietuvai“-iškilmingas vėliavos pakėlimas,  ,Išsipakuojam instrumentus-Lietuva“ eisena senamiesčiu,  koncertas prie paminklo vieningai Lietuvai ,,Arka“;). Renginiai, skirti tarptautinei žmonių su negalia dienai paminėti (4 renginiai) (KC ŽR)</t>
        </r>
        <r>
          <rPr>
            <sz val="9"/>
            <color indexed="81"/>
            <rFont val="Tahoma"/>
            <family val="2"/>
            <charset val="186"/>
          </rPr>
          <t xml:space="preserve">
</t>
        </r>
      </text>
    </comment>
    <comment ref="O55" authorId="1" shapeId="0">
      <text>
        <r>
          <rPr>
            <sz val="9"/>
            <color indexed="81"/>
            <rFont val="Tahoma"/>
            <family val="2"/>
            <charset val="186"/>
          </rPr>
          <t>1 MLIM+2 EKC+3 KKKC+2 KKS ir 2 soc.tinklai FB, 1 kanalas Yotube, + 1 VB (bendra svetaine, atskiri puslapiai vaikams, senjorams ir Virtuali Klaipėdos krašto dailės galerija) ir 5 paskyros FB, 1 Instagram ir 1 Yotube kanalas, 1 tinklapis KC ŽR+1 TKC</t>
        </r>
      </text>
    </comment>
    <comment ref="E69" authorId="2" shapeId="0">
      <text>
        <r>
          <rPr>
            <sz val="9"/>
            <color indexed="81"/>
            <rFont val="Tahoma"/>
            <family val="2"/>
            <charset val="186"/>
          </rPr>
          <t xml:space="preserve">"Modernizuoti Mažosios Lietuvos istorijos muziejaus ekspozicijas"
</t>
        </r>
      </text>
    </comment>
    <comment ref="K110" authorId="1" shapeId="0">
      <text>
        <r>
          <rPr>
            <b/>
            <sz val="9"/>
            <color indexed="81"/>
            <rFont val="Tahoma"/>
            <family val="2"/>
            <charset val="186"/>
          </rPr>
          <t>Renovuoti 2 pastatai vienuolyno teritorijoje -</t>
        </r>
        <r>
          <rPr>
            <sz val="9"/>
            <color indexed="81"/>
            <rFont val="Tahoma"/>
            <family val="2"/>
            <charset val="186"/>
          </rPr>
          <t xml:space="preserve"> </t>
        </r>
        <r>
          <rPr>
            <b/>
            <i/>
            <sz val="9"/>
            <color indexed="81"/>
            <rFont val="Tahoma"/>
            <family val="2"/>
            <charset val="186"/>
          </rPr>
          <t>koplyčios</t>
        </r>
        <r>
          <rPr>
            <sz val="9"/>
            <color indexed="81"/>
            <rFont val="Tahoma"/>
            <family val="2"/>
            <charset val="186"/>
          </rPr>
          <t xml:space="preserve"> pritaikymas muzikinei – koncertinei veiklai (kapitalinis remontas įrengiant šildymo, vėsinimo, vėdinimo, drėkinimo sistemas) ir Klaipėdos Šv. Pranciškaus Asyžiečio </t>
        </r>
        <r>
          <rPr>
            <b/>
            <i/>
            <sz val="9"/>
            <color indexed="81"/>
            <rFont val="Tahoma"/>
            <family val="2"/>
            <charset val="186"/>
          </rPr>
          <t>vienuolyno patalpų</t>
        </r>
        <r>
          <rPr>
            <sz val="9"/>
            <color indexed="81"/>
            <rFont val="Tahoma"/>
            <family val="2"/>
            <charset val="186"/>
          </rPr>
          <t xml:space="preserve"> pritaikymas galerijai (kapitalinis remontas)
</t>
        </r>
      </text>
    </comment>
    <comment ref="E119" authorId="1" shapeId="0">
      <text>
        <r>
          <rPr>
            <sz val="9"/>
            <color indexed="81"/>
            <rFont val="Tahoma"/>
            <family val="2"/>
            <charset val="186"/>
          </rPr>
          <t xml:space="preserve">"Parengti ir įgyvendinti dailės palikimo išsaugojimo Klaipėdos mieste koncepciją ir programą"
</t>
        </r>
      </text>
    </comment>
    <comment ref="E120" authorId="2" shapeId="0">
      <text>
        <r>
          <rPr>
            <sz val="9"/>
            <color indexed="81"/>
            <rFont val="Tahoma"/>
            <family val="2"/>
            <charset val="186"/>
          </rPr>
          <t xml:space="preserve">"Sukurti ir viešinti pažintinius maršrutus, integruoti juos į tarptautinius kultūros ir turizmo kelius"
</t>
        </r>
      </text>
    </comment>
    <comment ref="E122" authorId="2" shapeId="0">
      <text>
        <r>
          <rPr>
            <sz val="9"/>
            <color indexed="81"/>
            <rFont val="Tahoma"/>
            <family val="2"/>
            <charset val="186"/>
          </rPr>
          <t xml:space="preserve">"Organizuoti Baltijos jūros regiono šalių  kultūros forumus"
</t>
        </r>
      </text>
    </comment>
  </commentList>
</comments>
</file>

<file path=xl/sharedStrings.xml><?xml version="1.0" encoding="utf-8"?>
<sst xmlns="http://schemas.openxmlformats.org/spreadsheetml/2006/main" count="353" uniqueCount="252">
  <si>
    <t>Programos tikslo kodas</t>
  </si>
  <si>
    <t>Uždavinio kodas</t>
  </si>
  <si>
    <t>Priemonės kodas</t>
  </si>
  <si>
    <t>Priemonės požymis</t>
  </si>
  <si>
    <t>Asignavimų valdytojo kodas</t>
  </si>
  <si>
    <t>Finansavimo šaltinis</t>
  </si>
  <si>
    <t>01</t>
  </si>
  <si>
    <t>02</t>
  </si>
  <si>
    <t>03</t>
  </si>
  <si>
    <t>SB</t>
  </si>
  <si>
    <t>04</t>
  </si>
  <si>
    <t>08</t>
  </si>
  <si>
    <t>Iš viso uždaviniui:</t>
  </si>
  <si>
    <t>Iš viso:</t>
  </si>
  <si>
    <t>Iš viso tikslui:</t>
  </si>
  <si>
    <t>Finansavimo šaltiniai</t>
  </si>
  <si>
    <t>Finansavimo šaltinių suvestinė</t>
  </si>
  <si>
    <r>
      <t xml:space="preserve">Savivaldybės biudžeto lėšos </t>
    </r>
    <r>
      <rPr>
        <b/>
        <sz val="10"/>
        <rFont val="Times New Roman"/>
        <family val="1"/>
        <charset val="186"/>
      </rPr>
      <t>SB</t>
    </r>
  </si>
  <si>
    <r>
      <t xml:space="preserve">Europos Sąjungos paramos lėšos </t>
    </r>
    <r>
      <rPr>
        <b/>
        <sz val="10"/>
        <rFont val="Times New Roman"/>
        <family val="1"/>
        <charset val="186"/>
      </rPr>
      <t>ES</t>
    </r>
  </si>
  <si>
    <t>Pavadinimas</t>
  </si>
  <si>
    <t>SB(SP)</t>
  </si>
  <si>
    <t>Strateginis tikslas 03. Užtikrinti gyventojams aukštą švietimo, kultūros, socialinių, sporto ir sveikatos apsaugos paslaugų kokybę ir prieinamumą</t>
  </si>
  <si>
    <r>
      <t xml:space="preserve">Specialiosios programos lėšos (pajamos už atsitiktines paslaugas) </t>
    </r>
    <r>
      <rPr>
        <b/>
        <sz val="10"/>
        <rFont val="Times New Roman"/>
        <family val="1"/>
        <charset val="186"/>
      </rPr>
      <t>SB(SP)</t>
    </r>
  </si>
  <si>
    <t>SAVIVALDYBĖS LĖŠOS, IŠ VISO</t>
  </si>
  <si>
    <t>KITOS LĖŠOS, IŠ VISO</t>
  </si>
  <si>
    <t>2</t>
  </si>
  <si>
    <t>BĮ Klaipėdos miesto savivaldybės tautinių kultūrų centro veiklos organizavimas</t>
  </si>
  <si>
    <t>BĮ Klaipėdos miesto savivaldybės etnokultūros centro veiklos organizavimas</t>
  </si>
  <si>
    <t>Remti kūrybinių organizacijų iniciatyvas ir miesto švenčių organizavimą</t>
  </si>
  <si>
    <t>Kultūrinių projektų dalinis finansavimas ir vykdymas</t>
  </si>
  <si>
    <t>4</t>
  </si>
  <si>
    <t>Asignavimų valdytojų kodų klasifikatorius*</t>
  </si>
  <si>
    <t xml:space="preserve">                              Pavadinimas</t>
  </si>
  <si>
    <t>Savivaldybės administracijos direktorius</t>
  </si>
  <si>
    <t>Ugdymo ir kultūros departamento direktorius</t>
  </si>
  <si>
    <t>Socialinių reikalų departamento direktorius</t>
  </si>
  <si>
    <t>Urbanistinės plėtros departamento direktorius</t>
  </si>
  <si>
    <t>Investicijų ir ekonomikos departamento direktorius</t>
  </si>
  <si>
    <t>Miesto ūkio departamento direktorius</t>
  </si>
  <si>
    <t>* patvirtinta Klaipėdos miesto savivaldybės administracijos direktoriaus 2011-02-24 įsakymu Nr. AD1-384</t>
  </si>
  <si>
    <t>Kultūros įstaigų veiklos organizavimas:</t>
  </si>
  <si>
    <t>Kultūros objektų infrastruktūros modernizavimas:</t>
  </si>
  <si>
    <t>Jaunimo teatrinės veiklos programų rėmimas</t>
  </si>
  <si>
    <t>3.2.2.2.</t>
  </si>
  <si>
    <t>Užtikrinti kultūros įstaigų veiklą ir atnaujinti viešąsias kultūros erdves</t>
  </si>
  <si>
    <t>Iš viso programai:</t>
  </si>
  <si>
    <t>3.3.2.4</t>
  </si>
  <si>
    <t>SB(VR)</t>
  </si>
  <si>
    <r>
      <t xml:space="preserve">Vietinės rinkliavos lėšos </t>
    </r>
    <r>
      <rPr>
        <b/>
        <sz val="10"/>
        <rFont val="Times New Roman"/>
        <family val="1"/>
        <charset val="186"/>
      </rPr>
      <t>SB(VR)</t>
    </r>
  </si>
  <si>
    <t>Kultūrinių renginių organizavimas</t>
  </si>
  <si>
    <t>Skatinti miesto bendruomenės kultūrinį ir kūrybinį aktyvumą bei gerinti kultūrinių paslaugų prieinamumą ir kokybę</t>
  </si>
  <si>
    <t xml:space="preserve">Organizuota apdovanojimo ceremonijų </t>
  </si>
  <si>
    <t>Formuoti miesto kultūrinį tapatumą, integruotą į Baltijos jūros regiono kultūrinę erdvę</t>
  </si>
  <si>
    <t>Reprezentacinių Klaipėdos festivalių dalinis finansavimas</t>
  </si>
  <si>
    <t>Nusipelniusių žmonių pagerbimas ir istorinių įvykių, vietų bei asmenybių atminimo įamžinimas</t>
  </si>
  <si>
    <t>5</t>
  </si>
  <si>
    <t xml:space="preserve">Parengtas techninis projektas, vnt.
</t>
  </si>
  <si>
    <t>Kultūros, meno, edukacinės veiklos ir leidybos projektų dalinis finansavimas</t>
  </si>
  <si>
    <t>Iš viso priemonei:</t>
  </si>
  <si>
    <t>Iš dalies finansuota projektų, skaičius</t>
  </si>
  <si>
    <t>Finansuota programų, skaičius</t>
  </si>
  <si>
    <t>Suorganizuota renginių, skaičius</t>
  </si>
  <si>
    <t>Pagaminta memorialinių objektų, skaičius</t>
  </si>
  <si>
    <t>Kt</t>
  </si>
  <si>
    <t xml:space="preserve">Jaunųjų klaipėdiečių kūrėjų, išvykusių iš Klaipėdos ar Lietuvos, kūrybos pristatymas „Mes esame“ </t>
  </si>
  <si>
    <t xml:space="preserve">Socialinę atskirtį mažinančių kultūros projektų dalinis finansavimas </t>
  </si>
  <si>
    <t>Surengta Jūros šventė</t>
  </si>
  <si>
    <t>Skirta kultūros ir meno stipendijų, skaičius</t>
  </si>
  <si>
    <t xml:space="preserve">Pasirengimas Europos kultūros sostinės 2022 m. konkursui </t>
  </si>
  <si>
    <t>Stipendijų mokėjimas kultūros ir meno kūrėjams</t>
  </si>
  <si>
    <r>
      <t xml:space="preserve">Kiti finansavimo šaltiniai </t>
    </r>
    <r>
      <rPr>
        <b/>
        <sz val="10"/>
        <rFont val="Times New Roman"/>
        <family val="1"/>
        <charset val="186"/>
      </rPr>
      <t>Kt</t>
    </r>
  </si>
  <si>
    <t>Programos „Lietuvos kultūros sostinė Klaipėda – neužšąlantis kultūros uostas“ įgyvendinimas</t>
  </si>
  <si>
    <t>SB(SPL)</t>
  </si>
  <si>
    <r>
      <t xml:space="preserve">Pajamų imokų likutis </t>
    </r>
    <r>
      <rPr>
        <b/>
        <sz val="10"/>
        <rFont val="Times New Roman"/>
        <family val="1"/>
        <charset val="186"/>
      </rPr>
      <t>SB(SPL)</t>
    </r>
  </si>
  <si>
    <t xml:space="preserve">BĮ Klaipėdos miesto savivaldybės koncertinės įstaigos Klaipėdos koncertų salės veiklos organizavimas  </t>
  </si>
  <si>
    <t xml:space="preserve">BĮ Klaipėdos miesto savivaldybės kultūros centro Žvejų rūmų veiklos organizavimas  </t>
  </si>
  <si>
    <t>SB(VB)</t>
  </si>
  <si>
    <t>BĮ Klaipėdos miesto savivaldybės viešosios bibliotekos veiklos organizavimas:</t>
  </si>
  <si>
    <t>BĮ Klaipėdos kultūrų komunikacijų centro veiklos organizavimas:</t>
  </si>
  <si>
    <t>Parengta paraiška Europos kultūros sostinei</t>
  </si>
  <si>
    <t>Valstybinės ir tarptautinės reikšmės kultūrinių projektų įgyvendinimas</t>
  </si>
  <si>
    <t xml:space="preserve">3.3.1.4. </t>
  </si>
  <si>
    <t>3.3.2.5., 3.32.7.</t>
  </si>
  <si>
    <t>BĮ Klaipėdos miesto savivaldybės Mažosios Lietuvos istorijos muziejaus veiklos organizavimas:</t>
  </si>
  <si>
    <t>Dokumentų išduotis bibliotekoje, tūkst.</t>
  </si>
  <si>
    <t>Pagaminta apdovanojimų, skaičius</t>
  </si>
  <si>
    <t xml:space="preserve"> - projekto „Stop – knyga“ įgyvendinimas</t>
  </si>
  <si>
    <r>
      <t xml:space="preserve">Valstybės biudžeto specialiosios tikslinės dotacijos lėšos </t>
    </r>
    <r>
      <rPr>
        <b/>
        <sz val="10"/>
        <rFont val="Times New Roman"/>
        <family val="1"/>
        <charset val="186"/>
      </rPr>
      <t>SB(VB)</t>
    </r>
  </si>
  <si>
    <t xml:space="preserve">STRATEGINIO VEIKLOS PLANO VYKDYMO ATASKAITA </t>
  </si>
  <si>
    <t>(MIESTO KULTŪRINIO SAVITUMO PUOSELĖJIMO BEI KULTŪRINIŲ PASLAUGŲ GERINIMO PROGRAMA (NR. 08))</t>
  </si>
  <si>
    <t>Informacija apie pasiektus rezultatus, duomenys apie programai skirtų asignavimų panaudojimo tikslingumą</t>
  </si>
  <si>
    <t>Priežastys, dėl kurių planuotos rodiklių reikšmės nepasiektos</t>
  </si>
  <si>
    <t>Vertinimo kriterijaus</t>
  </si>
  <si>
    <t>planuotos reikšmės</t>
  </si>
  <si>
    <t>faktinės reikšmės</t>
  </si>
  <si>
    <t>Kultūros įstaigų renginiuose apsilankiusių žmonių skaičius, tūkst.</t>
  </si>
  <si>
    <t>Asignavimai (tūkst. Eur)</t>
  </si>
  <si>
    <t>ĮVYKDYMO ATASKAITA</t>
  </si>
  <si>
    <t>faktiškai įvykdyta –</t>
  </si>
  <si>
    <t>(pagal planą arba geriau);</t>
  </si>
  <si>
    <t>iš dalies įvykdyta –</t>
  </si>
  <si>
    <r>
      <rPr>
        <b/>
        <sz val="11"/>
        <rFont val="Times New Roman"/>
        <family val="1"/>
        <charset val="186"/>
      </rPr>
      <t>Pastaba.</t>
    </r>
    <r>
      <rPr>
        <sz val="11"/>
        <rFont val="Times New Roman"/>
        <family val="1"/>
        <charset val="186"/>
      </rPr>
      <t xml:space="preserve"> Strateginio planavimo skyrius, vertindamas programos įgyvendinimo lygį, atsižvelgia į programos priemonių įgyvendinimo lygį:</t>
    </r>
  </si>
  <si>
    <t>neįvykdyta –</t>
  </si>
  <si>
    <t>MIESTO KULTŪRINIO SAVITUMO PUOSELĖJIMO BEI KULTŪRINIŲ PASLAUGŲ GERINIMO PROGRAMOS (NR. 08)</t>
  </si>
  <si>
    <t>1) priemonė ir papriemonė laikoma visiškai įvykdyta, jei pasiektos visos planuotų ataskaitiniais metais vertinimo kriterijų reikšmės;</t>
  </si>
  <si>
    <t>2) priemonė ir papriemonė laikoma iš dalies įvykdyta, jei pasiekta mažiau vertinimo kriterijų reikšmių, nei planuota ataskaitiniais metais;</t>
  </si>
  <si>
    <t>3) priemonė ir papriemonė laikoma neįvykdyta, jei nepasiekta nė viena planuoto ataskaitinių metų produkto kriterijaus reikšmė.</t>
  </si>
  <si>
    <t>(blogiau, nei planuota);</t>
  </si>
  <si>
    <t>.</t>
  </si>
  <si>
    <t>tūkst. Eur</t>
  </si>
  <si>
    <t>2017 m. asignavimų patvirtintas planas*</t>
  </si>
  <si>
    <t>2017 m. asignavimų patikslintas planas**</t>
  </si>
  <si>
    <t>2017 m. panaudotos lėšos (kasinės išlaidos)</t>
  </si>
  <si>
    <t xml:space="preserve">08 Kultūros plėtros programa </t>
  </si>
  <si>
    <t>Kultūros kvartalui įveiklinti skirtų projektų dalinis finansavimas</t>
  </si>
  <si>
    <t xml:space="preserve">Jūrinę kultūrą puoselėjančių renginių dalinis finansavimas, iš jų: </t>
  </si>
  <si>
    <t xml:space="preserve">Jūrinės kultūros projektų dalinis finansavimas </t>
  </si>
  <si>
    <t xml:space="preserve">Jūros šventės organizavimas </t>
  </si>
  <si>
    <t xml:space="preserve">Didžiųjų burlaivių regatos „The Tall Ships Races“ programos įgyvendinimas </t>
  </si>
  <si>
    <t>P3.2.2.1</t>
  </si>
  <si>
    <t>Įvykdyta renginio pristatymų, vnt.</t>
  </si>
  <si>
    <t>Įvykdyta rinkodaros priemonių (reklaminių leidinių laivams pritraukti, spaudos konferencijų, straipsnių, „Sail Training International“ vizitų organizavimų, buriavimo praktikantų atrankų, suvenyrų gamybos), proc.</t>
  </si>
  <si>
    <t>Sumokėtas generalinės konferencijos dalyvio mokestis</t>
  </si>
  <si>
    <r>
      <t xml:space="preserve">Įvykdyta Didžiųjų burlaivių regatos sutarčių, </t>
    </r>
    <r>
      <rPr>
        <sz val="10"/>
        <rFont val="Times New Roman"/>
        <family val="1"/>
        <charset val="186"/>
      </rPr>
      <t>vnt.</t>
    </r>
  </si>
  <si>
    <t xml:space="preserve">Regatos „Baltic Sail“ įgyvendinimas </t>
  </si>
  <si>
    <t>Dalyvauta tarptautinėse turizmo parodose, vnt.</t>
  </si>
  <si>
    <t>Dalyvauta 2 tarptautinėse turizmo parodose „Adventur“ ir „Balttour“</t>
  </si>
  <si>
    <t>Atplaukusių laivų skaičius, vnt.</t>
  </si>
  <si>
    <t>Dėl nepalankių oro sąlygų, stipraus vėjo ir pavojingo bangavimo Baltijos jūroje, į Klaipėdą neatvyko išankstinę registraciją atlikę 4 laivai: „Ark“, „Bryza H“, Baltic Star“ ir „Zia“</t>
  </si>
  <si>
    <t>Įvykdyta rinkodaros priemonių (reklaminių leidinių laivams pritraukti, spaudos konferencijų, straipsnių, reklamų (spauda, internetas, TV, radijas), buriavimo praktikantų atranka, suvenyrų gamyba, „Baltic Sail“ asociacijos komiteto posėdžio organizavimų), proc.</t>
  </si>
  <si>
    <t>05</t>
  </si>
  <si>
    <t>Organizuota jaunųjų kūrėjų kūrybos pristatymų</t>
  </si>
  <si>
    <t>06</t>
  </si>
  <si>
    <t>Klaipėdoje kuriančių teatralų apdovanojimas „Padėkos kaukė“, Klaipėdos kultūros magistro vardo suteikimo ceremonija, Klaipėdos miesto jūrinės kultūros „Albatrosas“ apdovanojimo ceremonija, tarptautinės Kultūros dienos apdovanojimų ceremonija</t>
  </si>
  <si>
    <t>Pagamintos 2 atminimo lentos: filosofui L. Donskiui ir rašytojui P. Tarasenkai</t>
  </si>
  <si>
    <t xml:space="preserve">2017 m. nebuvo suteiktas  miesto Garbės piliečio vardas, todėl nereikėjo gaminti medalio (regalijos) </t>
  </si>
  <si>
    <t>Valstybinių dienų ir atmintinų datų minėjimo organizavimas</t>
  </si>
  <si>
    <t>Suorganizuota valstybinių švenčių, atmintinų datų minėjimų ir miesto švenčių (Sausio 15-oji, Kovo 11-oji,  įgyvendinta Lietuvos šimtmečio minėjimo programa ir kt.)</t>
  </si>
  <si>
    <t>Organizuotos Sausio 15-osios  ir Kovo 11-osios šventės</t>
  </si>
  <si>
    <t>Lietuvos šimtmečio programa bus įgyvendinta 2018 m.</t>
  </si>
  <si>
    <t>Miestui aktualių renginių organizavimas</t>
  </si>
  <si>
    <t xml:space="preserve">Suorganizuota miestui aktualių renginių ir miesto švenčių  (Šviesų festivalis, Miesto gimtadienis, Dainų šventė, Kalėdinių ir naujametinių renginių ciklas ir pan.) </t>
  </si>
  <si>
    <t xml:space="preserve">Mokymų organizavimas Klaipėdos miesto kultūros ir meno kūrėjams </t>
  </si>
  <si>
    <t>Suorganizuota paskaitų, skaičius</t>
  </si>
  <si>
    <t>Dalyvių skaičius</t>
  </si>
  <si>
    <t>Įgyvendinta projektų, skirtų Lietuvos kultūros sostinei</t>
  </si>
  <si>
    <t xml:space="preserve">Administruojama tinklalapių, skaičius </t>
  </si>
  <si>
    <t>Parengta ekspozicijų atnaujinimo ir piliavietės erdvių muziejifikavimo koncepcijų ir programų, skaičius</t>
  </si>
  <si>
    <t xml:space="preserve"> - projekto „Istorija veža“ įgyvendinimas
</t>
  </si>
  <si>
    <t>Įgyvendintas projektas „Istorija veža“</t>
  </si>
  <si>
    <t xml:space="preserve"> - Muziejaus 39/45 ekspozicijos įrengimas Priešpilio g. 2</t>
  </si>
  <si>
    <t>Įrengta ekspozicija, vnt.</t>
  </si>
  <si>
    <t xml:space="preserve"> -  Mažosios Lietuvos istorijos muziejaus istorijos laikotarpio XX a. ir Etnografijos ekspozicijų įrengimas Didžioji Vandens g. 2</t>
  </si>
  <si>
    <t xml:space="preserve">Ekspozicija įrengta </t>
  </si>
  <si>
    <t>Centralizuotas paviršinių (lietaus) nuotekų tvarkymas (paslaugos apmokėjimas)</t>
  </si>
  <si>
    <t>Įstaigų skaičius</t>
  </si>
  <si>
    <t>Kultūros įstaigų remontas:</t>
  </si>
  <si>
    <t>BĮ Klaipėdos miesto savivaldybės kultūros centro Žvejų rūmų patalpų remontas, pritaikant jas Muzikinio teatro veiklai</t>
  </si>
  <si>
    <t>Pakeista didžiosios koncertų salės parterio ir balkono kiliminė danga, proc.</t>
  </si>
  <si>
    <t>Pakeistos didžiosios koncertų salės parterio ir balkono kėdės, skaičius</t>
  </si>
  <si>
    <t>Suremontuota tarnybinių ir sanitarinių patalpų, skaičius</t>
  </si>
  <si>
    <t>BĮ Klaipėdos miesto savivaldybės koncertinės įstaigos Klaipėdos koncertų salės pastato ir patalpų remontas</t>
  </si>
  <si>
    <t>Įrengtas įėjimo stogelis, proc.</t>
  </si>
  <si>
    <t>Atliktas einamasis remontas, proc.</t>
  </si>
  <si>
    <t>Atnaujinti fasadiniai žibintai (4 vnt.),  įrengta vėdinimo sistema bilietų kasos patalpoje, atitvarai scenoje, suremontuota pastato lietaus nuvedimo sistema</t>
  </si>
  <si>
    <t>BĮ Klaipėdos miesto savivaldybės etnokultūros centro  remontas</t>
  </si>
  <si>
    <t>Atliktas pastato Daržų g. 10 fasado remontas, proc.</t>
  </si>
  <si>
    <t>Parengtas rekuperacinio vėdinimo projektas, vnt.</t>
  </si>
  <si>
    <t>Kultūros įstaigų  patalpų šildymas</t>
  </si>
  <si>
    <t xml:space="preserve">Šîldoma įstaigų, įstaigų skaičius  </t>
  </si>
  <si>
    <t>SB(L)</t>
  </si>
  <si>
    <t>ES</t>
  </si>
  <si>
    <t>Vasaros koncertų estrados architektūrinės idėjos konkurso organizavimas</t>
  </si>
  <si>
    <t>Organizuotas architektūrinės idėjos pasiūlymų konkursas, vnt.</t>
  </si>
  <si>
    <t xml:space="preserve">Modernaus bendruomenės centro-bibliotekos statyba pietinėje miesto dalyje </t>
  </si>
  <si>
    <t>Organizuotas projekto konkursas, vnt.</t>
  </si>
  <si>
    <t>Projekto „Klaipėdos miesto savivaldybės viešosios bibliotekos „Kauno atžalyno“ filialas – naujos galimybės mažiems ir dideliems“ parengimas</t>
  </si>
  <si>
    <t>Fachverkinės architektūros pastatų komplekso (Bažnyčių g. 4 / Daržų g. 10, Bažnyčių g. 6, Vežėjų g. 4, Aukštoji g. 1 / Didžioji Vandens g. 2) tvarkyba</t>
  </si>
  <si>
    <t>Atlikta rangos darbų, proc.</t>
  </si>
  <si>
    <t>Kultūrų diasporos centro infrastruktūros kompleksinė plėtra (socialinio kultūrinio klasterio „Vilties miestas“ infrastruktūros  kompleksinė plėtra)</t>
  </si>
  <si>
    <t>Modernizuoti du kultūros infrastruktūros objektai (koplyčia ir vienuolyno patalpos)</t>
  </si>
  <si>
    <t>Ekspozicijos projektavimas ir įrengimas piliavietės šiaurinėje kurtinoje</t>
  </si>
  <si>
    <t xml:space="preserve">Parengta techninė dokumentacija, vnt. </t>
  </si>
  <si>
    <t>Jūrinio kultūros paveldo vertybių aktualizavimas:</t>
  </si>
  <si>
    <t>Miestą reprezentuojančio jūrinio kultūros paveldo kaupimas ir viešinimas</t>
  </si>
  <si>
    <t>Iš dalies finansuota kultūros projektų, skaičius</t>
  </si>
  <si>
    <t>BĮ Etnokultūros centras išleido leidinį „Vėtrungės“</t>
  </si>
  <si>
    <t xml:space="preserve">Dailės palikimo išsaugojimo Klaipėdos mieste programos įgyvendinimas </t>
  </si>
  <si>
    <t xml:space="preserve">Neįvykdyta, nes BĮ Viešajai bibliotekai paskelbus viešąjį pirkimą paslaugai atlikti, nebuvo gauta pasiūlymų. 2018 m. planuojama pirkti Klaipėdos kilnojamojo kultūros paveldo ir dailės palikimo muziejifikavimo strategijos parengimo paslaugą </t>
  </si>
  <si>
    <t xml:space="preserve">Kultūros kelių formavimas ir vystymas (Europos Komisijos sertifikuoti kultūros keliai, vietiniai kultūros keliai) </t>
  </si>
  <si>
    <t xml:space="preserve">Iš dalies finansuota projektų (Žydų kultūros kelias ir kt.) </t>
  </si>
  <si>
    <t>Baltijos jūros regiono šalių kultūrinį bendradarbiavimą skatinančių renginių organizavimas:</t>
  </si>
  <si>
    <t>Baltijos jūros regiono šalių kultūros forumų inicijavimas ir organizavimas</t>
  </si>
  <si>
    <t>3.3.3.2.</t>
  </si>
  <si>
    <t>Surengta tarptautinė konferencija „Common Sea, common Culture“</t>
  </si>
  <si>
    <t>Dalyvauta, inicijuota kultūros forumų</t>
  </si>
  <si>
    <t>LRVB</t>
  </si>
  <si>
    <t>Įgyvendintaа Lietuvos kultūros sostinės programos projektų, vnt.</t>
  </si>
  <si>
    <t>VšĮ „Project Day By Day“ atsisakė įgyvendinti  kultūros sostinės projektą „Klaipėdos kino festivalis“</t>
  </si>
  <si>
    <t>Įgyvendinta Lietuvos kultūros sostinės programa</t>
  </si>
  <si>
    <t xml:space="preserve">Klaipėdos miesto kultūros rinkodaros programos įgyvendinimas ir miesto kultūrą pristatančių objektų gamyba  </t>
  </si>
  <si>
    <t xml:space="preserve">Sukurta ir įdiegta miestiečio- kultūros vartotojo kortelė </t>
  </si>
  <si>
    <t xml:space="preserve">Pagaminta miesto kultūrą pristatančių objektų – puošybos elementų </t>
  </si>
  <si>
    <t>* Pagal Klaipėdos miesto savivaldybės tarybos sprendimus: 2016 m. gruodžio 22 d. Nr. T2-290 ir 2017 m. vasario 23 d. Nr. T2-25</t>
  </si>
  <si>
    <t xml:space="preserve">** Pagal Klaipėdos miesto savivaldybės tarybos  2017 m. lapkričio 23 d. sprendimą Nr. T2-267 </t>
  </si>
  <si>
    <r>
      <t xml:space="preserve">Apyvartos lėšų likutis </t>
    </r>
    <r>
      <rPr>
        <b/>
        <sz val="10"/>
        <rFont val="Times New Roman"/>
        <family val="1"/>
        <charset val="186"/>
      </rPr>
      <t>SB(L)</t>
    </r>
  </si>
  <si>
    <r>
      <t>Valstybės biudžeto lėšos</t>
    </r>
    <r>
      <rPr>
        <b/>
        <sz val="10"/>
        <rFont val="Times New Roman"/>
        <family val="1"/>
        <charset val="186"/>
      </rPr>
      <t xml:space="preserve"> LRVB</t>
    </r>
  </si>
  <si>
    <t>2017 M. KLAIPĖDOS MIESTO SAVIVALDYBĖS                      
MIESTO KULTŪRINIO SAVITUMO PUOSELĖJIMO BEI KULTŪRINIŲ PASLAUGŲ GERINIMO PROGRAMOS (NR. 08)</t>
  </si>
  <si>
    <r>
      <t>Asignavimų valdytojai:</t>
    </r>
    <r>
      <rPr>
        <sz val="12"/>
        <rFont val="Times New Roman"/>
        <family val="1"/>
      </rPr>
      <t xml:space="preserve"> Ugdymo ir kultūros departamentas (2), Investicijų ir ekonomikos departamentas (5), Miesto ūkio departamentas (6).</t>
    </r>
  </si>
  <si>
    <r>
      <t>Programą vykdė:</t>
    </r>
    <r>
      <rPr>
        <sz val="12"/>
        <rFont val="Times New Roman"/>
        <family val="1"/>
      </rPr>
      <t xml:space="preserve"> Ugdymo ir kultūros departamento Kultūros skyrius, Investicijų ir ekonomikos departamento Statybos ir infrastruktūros plėtros skyrius, Miesto ūkio departamento Socialinės infrastruktūros skyrius.</t>
    </r>
  </si>
  <si>
    <t xml:space="preserve"> - projekto „Verslo ir kultūros partnerystė“ („BCP goes public“) įgyvendinimas</t>
  </si>
  <si>
    <t>Įgyvendintas projektas, vnt.</t>
  </si>
  <si>
    <t>Atsižvelgiant į Kultūros ir meno tarybos rekomendacijas didesniam kultūros projektų skaičiui įgyvendinti skirtos mažesnės sumos</t>
  </si>
  <si>
    <t>Atsižvelgiant į Kultūros ir meno tarybos rekomendacijas didesniam Jūrinės kultūros projektų skaičiui įgyvendinti skirtos mažesnės sumos</t>
  </si>
  <si>
    <t>Neteisingai suplanuotas kriterijus. 2017 m. išduota dokumentų 5 tūkst. daugiau nei 2016 m. (2016 m. išdavė dokumentų 730 vnt.)</t>
  </si>
  <si>
    <t>Ekspozicija įrengta ir pristatyta visuomenei</t>
  </si>
  <si>
    <t>Įėjimo stogelis neįrengtas, nes Kultūros paveldo departamento Klaipėdos skyrius nedavė leidimo stogeliui įrengti. Lėšos panaudotos  vidaus vandentiekio sistemos  avarinės būklės likvidavimo ir patalpų remonto darbams atlikti</t>
  </si>
  <si>
    <t>Už skirtas lėšas vietoje rekuperacinio vėdinimo projekto  atliktas projektas pastato Daržų g. 10 fasado remonto darbams vykdyti, nes paveldo objekte be jo nebuvo galima vykdyti remonto darbų</t>
  </si>
  <si>
    <t>Įgyvendinta iš dalies. Parengtos architektūrinės idėjos pasiūlymų konkurso pirkimo sąlygos. 2018 m. pradėtas rengti projekto konkursų vertinimo komisijos darbo reglamentas</t>
  </si>
  <si>
    <t>Nebuvo galima papuošti gatvių perėjų, nes tai daryti draudžia kelių eismo taisyklių</t>
  </si>
  <si>
    <t>patikslintos reikšmės</t>
  </si>
  <si>
    <t xml:space="preserve">Suskaitmeninta dailės kūrinių, skaičius </t>
  </si>
  <si>
    <t xml:space="preserve">BĮ Klaipėdos miesto savivaldybės viešosios bibliotekos Melnragės filialo (Molo g. 60) patalpų remontas </t>
  </si>
  <si>
    <t>Atliktas stogo remontas, proc.</t>
  </si>
  <si>
    <t>Įrengta priešgaisrinė signalizacija</t>
  </si>
  <si>
    <r>
      <rPr>
        <sz val="12"/>
        <rFont val="Times New Roman"/>
        <family val="1"/>
        <charset val="186"/>
      </rPr>
      <t>Iš</t>
    </r>
    <r>
      <rPr>
        <b/>
        <sz val="12"/>
        <rFont val="Times New Roman"/>
        <family val="1"/>
        <charset val="186"/>
      </rPr>
      <t xml:space="preserve"> 2017 m.</t>
    </r>
    <r>
      <rPr>
        <sz val="12"/>
        <rFont val="Times New Roman"/>
        <family val="1"/>
      </rPr>
      <t xml:space="preserve"> planuotų įvykdyti 35 priemonių ir papriemonių (kurioms patvirtinti / skirti asignavimai): </t>
    </r>
  </si>
  <si>
    <t>Kultūros įstaigas aplankė daugiau lankytojų, nes įvyko daugiau, nei planuota, renginių Lietuvos kultūros sostinės metams pažymėti</t>
  </si>
  <si>
    <t>Įvykdyta daugiau pristatymų, nei planuota, nes organizuoti pristatymai didesniam rėmėjų ratui: Rotary klubams „Klaipėda“, „Maris“, „Aditė“, „Luizė“, „Concordia 1826“, Klaipėdos pramoninkų ataskaitiniame susirinkime, BNI Lithuania (Local Busines-Global Network) įmonių vadovams, Klaipėdos rajono savivaldybės administracijai</t>
  </si>
  <si>
    <t>Organizuoti  2 renginiai, kurių metu buvo pristatyti 23 jaunieji menininkai, išvykę iš Klaipėdos ar Lietuvos, surinkta duomenų bazė apie 160 jaunųjų menininkų, sukurta svetainė www.klaipedoskurejai.lt ir socialinio tinklo „Facebook“ paskyra „Klaipėda kuria pasauliui“</t>
  </si>
  <si>
    <t>Pagaminta: 3 „Padėkos kaukės“, 3 „Albatroso“ statulėlės, 3 Klaipėdos kultūros magistro žiedai</t>
  </si>
  <si>
    <t>Suorganizuoti renginiai: Miesto gimtadienis, Lietuvos vakarų krašto dainų šventė, Kultūros diena, Žiemos renginių ciklas, Kalėdinių ir naujametinių renginių ciklas, „Intercult“ atstovų vizitas Klaipėdoje, koncertas, skirtas Stačiatikių metropolijos Lietuvoje 700 m. jubiliejui, Šiuolaikinio prancūzų-lietuvių šokio projektas, Klaipėdos pristatymas „Europiados“ komitetui Antverpene</t>
  </si>
  <si>
    <t>Buvo finansuota 2 leidinių leidyba: Reformacijos 500 m. jubiliejui pažymėti konferencijos medžiagos leidinio maketo parengimas, Reformacijos 500 m. jubiliejui skirtų rengnių reklaminiai spaudiniai (afiša, lankstukai) ir Mažosios Lietuvos istorijos muziejaus rengiamo leidnio „Šimtmečio ženklas – Vasario 16-oji Klaipėdoje“ leidyba</t>
  </si>
  <si>
    <t xml:space="preserve">Klaipėdos univesitetas organizavo mokymus „Kultūros ir meno projektų rengimo bei įgyvendinimo aktualijos“ (7 temos, 40 akad. val.) </t>
  </si>
  <si>
    <t>Dalyvių skaičius buvo mažesnis, nei planuota, nes dėl užsitęsusių viešųjų pirkimų procedūrų mokymai įvyko gruodžio mėn., kai aktyvūs kultūros ir meno visuomenės žmonės yra labai užimti – vyksta pasirengimas Kalėdoms, naujametinėms šventėms</t>
  </si>
  <si>
    <t>2017 m. buvo organizuota  daugiau renginių, nei planuota, Lietuvos kultūros sostinės metams pažymėti. Didžiausias renginių skaičiaus augimas buvo kultūros centre Žvejų rūmuose ir Klaipėdos koncertų salėje</t>
  </si>
  <si>
    <t>Įgyvendintas projektas „Stop – knyga“. Įrengta 20 vnt. knygų mainų lentynėlių miesto autobusų stotelėse, suorganizuotas atidarymo renginys. Įgyvendinta kultūrinė programa „Keliaujanti knyga“: 4 knygų pristatymai, sukurti 5 pasakų lagaminai vaikams ir suorganizuota pasakų pristatymų bibliotekose ir  vaikų ugdymo įstaigose</t>
  </si>
  <si>
    <t>Projekto „Verslo ir kultūros partnerystė“ („BCP goes public“) paraiška nepatvirtinta. 2017 m. įstaiga laimėjo kitą projektą „CCI &amp; sustainability“/„ KKI &amp; tvarumas“, kurio  įgyvendinimo pradžia – 2018-03-01</t>
  </si>
  <si>
    <t>Įrengta ekspozicija „Muziejus 39/45“ ir XX a. istorijos ir etnografijos ekspozicija</t>
  </si>
  <si>
    <t>Atliktas kultūros paveldo objekto – pastato Daržų g. 10 fasado remontas</t>
  </si>
  <si>
    <t xml:space="preserve">Rekuperacinio vėdinimo projektas kultūros paveldo objektui – pastatui Daržų g. 10 neparengtas, nes šiam projektui parengti ir ekspertizei atlikti nepakako skirtų lėšų (2 tūkst. Eur) </t>
  </si>
  <si>
    <t xml:space="preserve"> Savivaldybės tarybos 2017-07-27 sprendimu Nr. T2-162 nuspręsta nevykdyti einamojo remonto darbų, bet  parengti kapitalinio remonto techninį projektą 2018 m. ir vykdyti pastato kapitalinį remontą</t>
  </si>
  <si>
    <t>Įgyvendinta iš dalies. Nupirkta paslauga organizuoti architektūrinį konkursą</t>
  </si>
  <si>
    <t>Dėl įsigytų papildomų inžinerinių tinklų projektavimo paslaugų, vėliau nei planuota buvo gauti statybos leidimai, todėl nebuvo suspėta įsigyti rangos darbų</t>
  </si>
  <si>
    <t xml:space="preserve">Projekto vykdytojas VšĮ  Šv. Pranciškaus onkologijos centras informavo, kad 2017 m. buvo pateikta paraiška Centrinei projektų vertinimo agentūrai, 2018 m. vasarį gautas kvietimas pasirašyti sutartį </t>
  </si>
  <si>
    <t>Įgyvendinta iš dalies. Projektavimo darbai nepradėti, nes ilgai užtruko viešojo  pirkimo procedūros. Pirkimą reikėjo skaidyti į dvi dalis ir parengti dvi atskiras paraiškas: projektavimui ir  ekspozicijos įrengimui. Pasikeitus Viešųjų pirkimų įstatymui paraiškas reikėjo rengti iš naujo. Atliktas projektavimo paslaugų pirkimas, patvirtintas paslaugų tiekėjas</t>
  </si>
  <si>
    <t>Klaipėdos miesto savivaldybė įstojo į  Žydų kultūros paveldo asociaciją. Nupirkta paslauga „Mobiliosios programos „Discover Jevish Lithuania“, pristatančios Klaipėdos žydų kultūros paveldą, papildymas“</t>
  </si>
  <si>
    <t>VšĮ „Klaipėdos šventės“, vykdydama programą  „Klaipėda – Lietuvos kultūros sostinė – neužšąlantis kultūros uostas“, organizavo tarptautinį forumą  „Common sea, common Culture“ („Viena jūra, viena kultūra“)</t>
  </si>
  <si>
    <t>Organizuotas tarptautinis forumas „Common sea, common Culture“ ir tarptautinis renginys „Meno ir mokslo festivalis „Restart“, iš dalies finansuotas iš savivaldybės biudžeto lėšų per kultūros projektų konkursą</t>
  </si>
  <si>
    <t xml:space="preserve">VšĮ „Klaipėdos šventės“ paskelbtas miestiečio-kultūros vartotojo kortelės įdiegimo paslaugos viešasis pirkimas  neįvyko, nes pateikti pasiūlymai viršijo suplanuotas lėšas. Jungtinė veikla su privačia įmone IAMUS taip pat nebuvo įgyvendinta dėl neužtikrinto asmenų duomenų saugumo. Kortelės susiejimo su moksleivių ar keleivinio transporto bilietais buvo atsisakyta dėl VšĮ „Klaipėdos keleivinio transportas“ planų 2018 m. pakeisti kortelių sistemą bei nesklandžiai veikiančio elektroninio moksleivio bilieto </t>
  </si>
  <si>
    <t>Pagaminta 12 reklaminių stendų – laivelių, 3 bangolaužiai – meniniai objektai, 24 burės – reklaminiai stendai Danės upės krantinėje</t>
  </si>
  <si>
    <t xml:space="preserve"> Įgyvendinta 14  projektų daugiau, nei planuota, nes kultūros įstaigos dedikavo didžiuosius renginius „Lietuvos kultūros sostinė – Klaipėda – neužšąlantis kultūros uostas“ programai   </t>
  </si>
  <si>
    <t>7 kultūros įstaigos administruoja 11 interneto tinklalapių, 7 paskyras socialiniame tinkle „Facebook“, 1 paskyrą socialiniame tinkle „Instagram“ ir 2 „Yotube“ kanalus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</si>
</sst>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3" x14ac:knownFonts="1">
    <font>
      <sz val="10"/>
      <name val="Arial"/>
      <charset val="186"/>
    </font>
    <font>
      <b/>
      <sz val="10"/>
      <name val="Times New Roman"/>
      <family val="1"/>
    </font>
    <font>
      <sz val="10"/>
      <name val="Times New Roman"/>
      <family val="1"/>
    </font>
    <font>
      <sz val="10"/>
      <name val="Times New Roman"/>
      <family val="1"/>
      <charset val="186"/>
    </font>
    <font>
      <b/>
      <sz val="10"/>
      <name val="Times New Roman"/>
      <family val="1"/>
      <charset val="186"/>
    </font>
    <font>
      <sz val="10"/>
      <name val="Arial"/>
      <family val="2"/>
      <charset val="186"/>
    </font>
    <font>
      <sz val="9"/>
      <color indexed="81"/>
      <name val="Tahoma"/>
      <family val="2"/>
      <charset val="186"/>
    </font>
    <font>
      <sz val="12"/>
      <name val="Times New Roman"/>
      <family val="1"/>
      <charset val="186"/>
    </font>
    <font>
      <b/>
      <u/>
      <sz val="10"/>
      <name val="Times New Roman"/>
      <family val="1"/>
      <charset val="186"/>
    </font>
    <font>
      <b/>
      <u/>
      <sz val="10"/>
      <name val="Times New Roman"/>
      <family val="1"/>
    </font>
    <font>
      <sz val="12"/>
      <name val="Times New Roman"/>
      <family val="1"/>
    </font>
    <font>
      <b/>
      <sz val="12"/>
      <name val="Times New Roman"/>
      <family val="1"/>
    </font>
    <font>
      <b/>
      <sz val="12"/>
      <name val="Times New Roman"/>
      <family val="1"/>
      <charset val="186"/>
    </font>
    <font>
      <sz val="12"/>
      <name val="Arial"/>
      <family val="2"/>
      <charset val="186"/>
    </font>
    <font>
      <sz val="11"/>
      <name val="Times New Roman"/>
      <family val="1"/>
      <charset val="186"/>
    </font>
    <font>
      <b/>
      <sz val="11"/>
      <name val="Times New Roman"/>
      <family val="1"/>
      <charset val="186"/>
    </font>
    <font>
      <i/>
      <sz val="10"/>
      <name val="Times New Roman"/>
      <family val="1"/>
      <charset val="186"/>
    </font>
    <font>
      <sz val="8"/>
      <name val="Times New Roman"/>
      <family val="1"/>
      <charset val="186"/>
    </font>
    <font>
      <sz val="9"/>
      <name val="Times New Roman"/>
      <family val="1"/>
      <charset val="186"/>
    </font>
    <font>
      <b/>
      <i/>
      <sz val="10"/>
      <name val="Times New Roman"/>
      <family val="1"/>
      <charset val="186"/>
    </font>
    <font>
      <b/>
      <sz val="9"/>
      <color indexed="81"/>
      <name val="Tahoma"/>
      <family val="2"/>
      <charset val="186"/>
    </font>
    <font>
      <b/>
      <i/>
      <sz val="9"/>
      <color indexed="81"/>
      <name val="Tahoma"/>
      <family val="2"/>
      <charset val="186"/>
    </font>
    <font>
      <sz val="8"/>
      <name val="Times New Roman"/>
      <family val="1"/>
    </font>
  </fonts>
  <fills count="12">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43"/>
        <bgColor indexed="64"/>
      </patternFill>
    </fill>
    <fill>
      <patternFill patternType="solid">
        <fgColor indexed="45"/>
        <bgColor indexed="64"/>
      </patternFill>
    </fill>
    <fill>
      <patternFill patternType="solid">
        <fgColor theme="0"/>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FFCCFF"/>
        <bgColor indexed="64"/>
      </patternFill>
    </fill>
    <fill>
      <patternFill patternType="solid">
        <fgColor rgb="FFFFFF99"/>
        <bgColor indexed="64"/>
      </patternFill>
    </fill>
    <fill>
      <patternFill patternType="solid">
        <fgColor rgb="FFBCF6BD"/>
        <bgColor indexed="64"/>
      </patternFill>
    </fill>
  </fills>
  <borders count="77">
    <border>
      <left/>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thin">
        <color indexed="64"/>
      </left>
      <right style="thin">
        <color indexed="64"/>
      </right>
      <top style="medium">
        <color indexed="64"/>
      </top>
      <bottom/>
      <diagonal/>
    </border>
    <border>
      <left style="medium">
        <color indexed="64"/>
      </left>
      <right/>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style="medium">
        <color indexed="64"/>
      </left>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top/>
      <bottom style="thin">
        <color rgb="FF7030A0"/>
      </bottom>
      <diagonal/>
    </border>
    <border>
      <left style="thin">
        <color indexed="64"/>
      </left>
      <right style="thin">
        <color indexed="64"/>
      </right>
      <top/>
      <bottom style="thin">
        <color rgb="FF7030A0"/>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0" fontId="5" fillId="0" borderId="0"/>
    <xf numFmtId="0" fontId="5" fillId="0" borderId="0">
      <alignment vertical="center"/>
    </xf>
  </cellStyleXfs>
  <cellXfs count="999">
    <xf numFmtId="0" fontId="0" fillId="0" borderId="0" xfId="0"/>
    <xf numFmtId="49" fontId="4" fillId="2" borderId="3" xfId="0" applyNumberFormat="1" applyFont="1" applyFill="1" applyBorder="1" applyAlignment="1">
      <alignment horizontal="center" vertical="top"/>
    </xf>
    <xf numFmtId="49" fontId="4" fillId="0" borderId="9" xfId="0" applyNumberFormat="1" applyFont="1" applyBorder="1" applyAlignment="1">
      <alignment vertical="top"/>
    </xf>
    <xf numFmtId="0" fontId="7" fillId="0" borderId="0" xfId="0" applyFont="1"/>
    <xf numFmtId="0" fontId="7" fillId="0" borderId="23" xfId="0" applyFont="1" applyBorder="1" applyAlignment="1">
      <alignment horizontal="center" vertical="top" wrapText="1"/>
    </xf>
    <xf numFmtId="0" fontId="7" fillId="0" borderId="23" xfId="0" applyFont="1" applyBorder="1" applyAlignment="1">
      <alignment vertical="top" wrapText="1"/>
    </xf>
    <xf numFmtId="49" fontId="4" fillId="0" borderId="3" xfId="0" applyNumberFormat="1" applyFont="1" applyBorder="1" applyAlignment="1">
      <alignment vertical="top"/>
    </xf>
    <xf numFmtId="49" fontId="4" fillId="2" borderId="9" xfId="0" applyNumberFormat="1" applyFont="1" applyFill="1" applyBorder="1" applyAlignment="1">
      <alignment horizontal="center" vertical="top"/>
    </xf>
    <xf numFmtId="3" fontId="2" fillId="0" borderId="0" xfId="0" applyNumberFormat="1" applyFont="1" applyAlignment="1">
      <alignment vertical="top"/>
    </xf>
    <xf numFmtId="3" fontId="4" fillId="7" borderId="40" xfId="0" applyNumberFormat="1" applyFont="1" applyFill="1" applyBorder="1" applyAlignment="1">
      <alignment horizontal="center" vertical="top" wrapText="1"/>
    </xf>
    <xf numFmtId="3" fontId="3" fillId="0" borderId="29" xfId="0" applyNumberFormat="1" applyFont="1" applyFill="1" applyBorder="1" applyAlignment="1">
      <alignment horizontal="center" vertical="top"/>
    </xf>
    <xf numFmtId="3" fontId="2" fillId="0" borderId="37" xfId="0" applyNumberFormat="1" applyFont="1" applyBorder="1" applyAlignment="1">
      <alignment horizontal="center" vertical="top"/>
    </xf>
    <xf numFmtId="3" fontId="3" fillId="0" borderId="50" xfId="0" applyNumberFormat="1" applyFont="1" applyBorder="1" applyAlignment="1">
      <alignment horizontal="center" vertical="top"/>
    </xf>
    <xf numFmtId="3" fontId="3" fillId="0" borderId="30" xfId="0" applyNumberFormat="1" applyFont="1" applyBorder="1" applyAlignment="1">
      <alignment horizontal="center" vertical="top"/>
    </xf>
    <xf numFmtId="3" fontId="3" fillId="0" borderId="0" xfId="0" applyNumberFormat="1" applyFont="1" applyAlignment="1">
      <alignment vertical="top"/>
    </xf>
    <xf numFmtId="3" fontId="2" fillId="0" borderId="0" xfId="0" applyNumberFormat="1" applyFont="1" applyBorder="1" applyAlignment="1">
      <alignment vertical="top"/>
    </xf>
    <xf numFmtId="3" fontId="2" fillId="0" borderId="0" xfId="0" applyNumberFormat="1" applyFont="1" applyAlignment="1">
      <alignment vertical="top" wrapText="1"/>
    </xf>
    <xf numFmtId="3" fontId="4" fillId="0" borderId="13" xfId="0" applyNumberFormat="1" applyFont="1" applyFill="1" applyBorder="1" applyAlignment="1">
      <alignment vertical="top" wrapText="1"/>
    </xf>
    <xf numFmtId="3" fontId="3" fillId="0" borderId="37" xfId="0" applyNumberFormat="1" applyFont="1" applyBorder="1" applyAlignment="1">
      <alignment horizontal="center" vertical="top"/>
    </xf>
    <xf numFmtId="3" fontId="3" fillId="0" borderId="30" xfId="0" applyNumberFormat="1" applyFont="1" applyFill="1" applyBorder="1" applyAlignment="1">
      <alignment horizontal="center" vertical="top"/>
    </xf>
    <xf numFmtId="3" fontId="3" fillId="0" borderId="0" xfId="0" applyNumberFormat="1" applyFont="1" applyBorder="1" applyAlignment="1">
      <alignment vertical="top"/>
    </xf>
    <xf numFmtId="3" fontId="3" fillId="3" borderId="37" xfId="1" applyNumberFormat="1" applyFont="1" applyFill="1" applyBorder="1" applyAlignment="1">
      <alignment horizontal="center" vertical="top" wrapText="1"/>
    </xf>
    <xf numFmtId="3" fontId="3" fillId="0" borderId="39" xfId="0" applyNumberFormat="1" applyFont="1" applyFill="1" applyBorder="1" applyAlignment="1">
      <alignment horizontal="center" vertical="top"/>
    </xf>
    <xf numFmtId="3" fontId="3" fillId="0" borderId="22" xfId="0" applyNumberFormat="1" applyFont="1" applyBorder="1" applyAlignment="1">
      <alignment vertical="top"/>
    </xf>
    <xf numFmtId="3" fontId="4" fillId="0" borderId="0" xfId="0" applyNumberFormat="1" applyFont="1" applyFill="1" applyBorder="1" applyAlignment="1">
      <alignment vertical="top" wrapText="1"/>
    </xf>
    <xf numFmtId="3" fontId="3" fillId="0" borderId="0" xfId="0" applyNumberFormat="1" applyFont="1" applyAlignment="1">
      <alignment horizontal="right" vertical="top"/>
    </xf>
    <xf numFmtId="3" fontId="3" fillId="3" borderId="0" xfId="0" applyNumberFormat="1" applyFont="1" applyFill="1" applyBorder="1" applyAlignment="1">
      <alignment vertical="top" wrapText="1"/>
    </xf>
    <xf numFmtId="3" fontId="3" fillId="0" borderId="0" xfId="0" applyNumberFormat="1" applyFont="1" applyAlignment="1">
      <alignment vertical="top" wrapText="1"/>
    </xf>
    <xf numFmtId="3" fontId="3" fillId="0" borderId="29" xfId="0" applyNumberFormat="1" applyFont="1" applyBorder="1" applyAlignment="1">
      <alignment horizontal="center" vertical="top"/>
    </xf>
    <xf numFmtId="3" fontId="3" fillId="3" borderId="11" xfId="0" applyNumberFormat="1" applyFont="1" applyFill="1" applyBorder="1" applyAlignment="1">
      <alignment vertical="top" wrapText="1"/>
    </xf>
    <xf numFmtId="164" fontId="3" fillId="3" borderId="28" xfId="1" applyNumberFormat="1" applyFont="1" applyFill="1" applyBorder="1" applyAlignment="1">
      <alignment horizontal="left" vertical="top" wrapText="1"/>
    </xf>
    <xf numFmtId="3" fontId="3" fillId="0" borderId="24" xfId="0" applyNumberFormat="1" applyFont="1" applyFill="1" applyBorder="1" applyAlignment="1">
      <alignment horizontal="center" vertical="top" wrapText="1"/>
    </xf>
    <xf numFmtId="3" fontId="3" fillId="0" borderId="55" xfId="0" applyNumberFormat="1" applyFont="1" applyFill="1" applyBorder="1" applyAlignment="1">
      <alignment horizontal="center" vertical="top" wrapText="1"/>
    </xf>
    <xf numFmtId="3" fontId="4" fillId="7" borderId="40" xfId="0" applyNumberFormat="1" applyFont="1" applyFill="1" applyBorder="1" applyAlignment="1">
      <alignment horizontal="left" vertical="top" wrapText="1"/>
    </xf>
    <xf numFmtId="3" fontId="3" fillId="0" borderId="67" xfId="0" applyNumberFormat="1" applyFont="1" applyFill="1" applyBorder="1" applyAlignment="1">
      <alignment horizontal="center" vertical="top" wrapText="1"/>
    </xf>
    <xf numFmtId="3" fontId="3" fillId="0" borderId="37" xfId="0" applyNumberFormat="1" applyFont="1" applyFill="1" applyBorder="1" applyAlignment="1">
      <alignment horizontal="center" vertical="top"/>
    </xf>
    <xf numFmtId="3" fontId="3" fillId="0" borderId="29" xfId="0" applyNumberFormat="1" applyFont="1" applyFill="1" applyBorder="1" applyAlignment="1">
      <alignment horizontal="center" vertical="top" wrapText="1"/>
    </xf>
    <xf numFmtId="3" fontId="2" fillId="0" borderId="29" xfId="0" applyNumberFormat="1" applyFont="1" applyFill="1" applyBorder="1" applyAlignment="1">
      <alignment horizontal="center" vertical="top"/>
    </xf>
    <xf numFmtId="3" fontId="1" fillId="0" borderId="29" xfId="0" applyNumberFormat="1" applyFont="1" applyBorder="1" applyAlignment="1">
      <alignment horizontal="center" vertical="top"/>
    </xf>
    <xf numFmtId="3" fontId="1" fillId="0" borderId="47" xfId="0" applyNumberFormat="1" applyFont="1" applyFill="1" applyBorder="1" applyAlignment="1">
      <alignment horizontal="left" vertical="top" wrapText="1"/>
    </xf>
    <xf numFmtId="3" fontId="2" fillId="0" borderId="29" xfId="0" applyNumberFormat="1" applyFont="1" applyBorder="1" applyAlignment="1">
      <alignment horizontal="center" vertical="top"/>
    </xf>
    <xf numFmtId="3" fontId="3" fillId="0" borderId="24" xfId="0" applyNumberFormat="1" applyFont="1" applyFill="1" applyBorder="1" applyAlignment="1">
      <alignment horizontal="center" vertical="top"/>
    </xf>
    <xf numFmtId="3" fontId="1" fillId="0" borderId="37" xfId="0" applyNumberFormat="1" applyFont="1" applyBorder="1" applyAlignment="1">
      <alignment horizontal="center" vertical="top"/>
    </xf>
    <xf numFmtId="3" fontId="3" fillId="0" borderId="0" xfId="0" applyNumberFormat="1" applyFont="1" applyAlignment="1">
      <alignment horizontal="center" vertical="top"/>
    </xf>
    <xf numFmtId="164" fontId="2" fillId="0" borderId="0" xfId="0" applyNumberFormat="1" applyFont="1" applyAlignment="1">
      <alignment vertical="top"/>
    </xf>
    <xf numFmtId="164" fontId="3" fillId="6" borderId="63" xfId="0" applyNumberFormat="1" applyFont="1" applyFill="1" applyBorder="1" applyAlignment="1">
      <alignment horizontal="center" vertical="top"/>
    </xf>
    <xf numFmtId="164" fontId="4" fillId="7" borderId="4" xfId="0" applyNumberFormat="1" applyFont="1" applyFill="1" applyBorder="1" applyAlignment="1">
      <alignment horizontal="center" vertical="top"/>
    </xf>
    <xf numFmtId="164" fontId="3" fillId="6" borderId="11" xfId="0" applyNumberFormat="1" applyFont="1" applyFill="1" applyBorder="1" applyAlignment="1">
      <alignment horizontal="center" vertical="top"/>
    </xf>
    <xf numFmtId="164" fontId="3" fillId="3" borderId="11" xfId="0" applyNumberFormat="1" applyFont="1" applyFill="1" applyBorder="1" applyAlignment="1">
      <alignment horizontal="center" vertical="top"/>
    </xf>
    <xf numFmtId="164" fontId="3" fillId="3" borderId="12" xfId="0" applyNumberFormat="1" applyFont="1" applyFill="1" applyBorder="1" applyAlignment="1">
      <alignment horizontal="center" vertical="top" wrapText="1"/>
    </xf>
    <xf numFmtId="164" fontId="3" fillId="3" borderId="0" xfId="0" applyNumberFormat="1" applyFont="1" applyFill="1" applyBorder="1" applyAlignment="1">
      <alignment horizontal="center" vertical="top" wrapText="1"/>
    </xf>
    <xf numFmtId="164" fontId="3" fillId="3" borderId="35" xfId="0" applyNumberFormat="1" applyFont="1" applyFill="1" applyBorder="1" applyAlignment="1">
      <alignment horizontal="center" vertical="top" wrapText="1"/>
    </xf>
    <xf numFmtId="164" fontId="4" fillId="2" borderId="7" xfId="0" applyNumberFormat="1" applyFont="1" applyFill="1" applyBorder="1" applyAlignment="1">
      <alignment horizontal="center" vertical="top"/>
    </xf>
    <xf numFmtId="164" fontId="3" fillId="3" borderId="35" xfId="0" applyNumberFormat="1" applyFont="1" applyFill="1" applyBorder="1" applyAlignment="1">
      <alignment horizontal="center" vertical="top"/>
    </xf>
    <xf numFmtId="164" fontId="4" fillId="2" borderId="8" xfId="0" applyNumberFormat="1" applyFont="1" applyFill="1" applyBorder="1" applyAlignment="1">
      <alignment horizontal="center" vertical="top"/>
    </xf>
    <xf numFmtId="164" fontId="2" fillId="0" borderId="12" xfId="0" applyNumberFormat="1" applyFont="1" applyBorder="1" applyAlignment="1">
      <alignment horizontal="center" vertical="top"/>
    </xf>
    <xf numFmtId="164" fontId="3" fillId="0" borderId="0" xfId="0" applyNumberFormat="1" applyFont="1" applyAlignment="1">
      <alignment vertical="top"/>
    </xf>
    <xf numFmtId="164" fontId="3" fillId="0" borderId="35" xfId="0" applyNumberFormat="1" applyFont="1" applyBorder="1" applyAlignment="1">
      <alignment horizontal="center" vertical="top"/>
    </xf>
    <xf numFmtId="164" fontId="3" fillId="6" borderId="12" xfId="0" applyNumberFormat="1" applyFont="1" applyFill="1" applyBorder="1" applyAlignment="1">
      <alignment horizontal="center" vertical="top"/>
    </xf>
    <xf numFmtId="164" fontId="4" fillId="7" borderId="62" xfId="0" applyNumberFormat="1" applyFont="1" applyFill="1" applyBorder="1" applyAlignment="1">
      <alignment horizontal="center" vertical="top"/>
    </xf>
    <xf numFmtId="164" fontId="4" fillId="7" borderId="33" xfId="0" applyNumberFormat="1" applyFont="1" applyFill="1" applyBorder="1" applyAlignment="1">
      <alignment horizontal="center" vertical="top"/>
    </xf>
    <xf numFmtId="3" fontId="4" fillId="0" borderId="37" xfId="0" applyNumberFormat="1" applyFont="1" applyBorder="1" applyAlignment="1">
      <alignment horizontal="center" vertical="top" wrapText="1"/>
    </xf>
    <xf numFmtId="3" fontId="3" fillId="0" borderId="37" xfId="0" applyNumberFormat="1" applyFont="1" applyFill="1" applyBorder="1" applyAlignment="1">
      <alignment horizontal="center" vertical="top" wrapText="1"/>
    </xf>
    <xf numFmtId="164" fontId="3" fillId="0" borderId="12" xfId="0" applyNumberFormat="1" applyFont="1" applyBorder="1" applyAlignment="1">
      <alignment horizontal="center" vertical="top"/>
    </xf>
    <xf numFmtId="3" fontId="3" fillId="6" borderId="14" xfId="0" applyNumberFormat="1" applyFont="1" applyFill="1" applyBorder="1" applyAlignment="1">
      <alignment horizontal="left" vertical="top" wrapText="1"/>
    </xf>
    <xf numFmtId="164" fontId="3" fillId="0" borderId="11" xfId="0" applyNumberFormat="1" applyFont="1" applyBorder="1" applyAlignment="1">
      <alignment horizontal="center" vertical="top"/>
    </xf>
    <xf numFmtId="164" fontId="2" fillId="0" borderId="11" xfId="0" applyNumberFormat="1" applyFont="1" applyBorder="1" applyAlignment="1">
      <alignment horizontal="center" vertical="top"/>
    </xf>
    <xf numFmtId="3" fontId="3" fillId="0" borderId="11" xfId="0" applyNumberFormat="1" applyFont="1" applyBorder="1" applyAlignment="1">
      <alignment horizontal="left" vertical="top" wrapText="1"/>
    </xf>
    <xf numFmtId="3" fontId="2" fillId="0" borderId="0" xfId="0" applyNumberFormat="1" applyFont="1" applyAlignment="1">
      <alignment horizontal="center" vertical="top"/>
    </xf>
    <xf numFmtId="3" fontId="10" fillId="0" borderId="0" xfId="0" applyNumberFormat="1" applyFont="1" applyBorder="1" applyAlignment="1">
      <alignment vertical="top"/>
    </xf>
    <xf numFmtId="164" fontId="3" fillId="0" borderId="28" xfId="0" applyNumberFormat="1" applyFont="1" applyBorder="1" applyAlignment="1">
      <alignment horizontal="center" vertical="top"/>
    </xf>
    <xf numFmtId="164" fontId="2" fillId="3" borderId="35" xfId="0" applyNumberFormat="1" applyFont="1" applyFill="1" applyBorder="1" applyAlignment="1">
      <alignment horizontal="center" vertical="top" wrapText="1"/>
    </xf>
    <xf numFmtId="164" fontId="3" fillId="6" borderId="28" xfId="0" applyNumberFormat="1" applyFont="1" applyFill="1" applyBorder="1" applyAlignment="1">
      <alignment horizontal="center" vertical="top" wrapText="1"/>
    </xf>
    <xf numFmtId="164" fontId="3" fillId="0" borderId="46" xfId="0" applyNumberFormat="1" applyFont="1" applyBorder="1" applyAlignment="1">
      <alignment horizontal="center" vertical="top" wrapText="1"/>
    </xf>
    <xf numFmtId="164" fontId="3" fillId="6" borderId="51" xfId="0" applyNumberFormat="1" applyFont="1" applyFill="1" applyBorder="1" applyAlignment="1">
      <alignment horizontal="center" vertical="top"/>
    </xf>
    <xf numFmtId="164" fontId="3" fillId="3" borderId="34" xfId="0" applyNumberFormat="1" applyFont="1" applyFill="1" applyBorder="1" applyAlignment="1">
      <alignment horizontal="center" vertical="top" wrapText="1"/>
    </xf>
    <xf numFmtId="164" fontId="3" fillId="3" borderId="36" xfId="0" applyNumberFormat="1" applyFont="1" applyFill="1" applyBorder="1" applyAlignment="1">
      <alignment horizontal="center" vertical="top"/>
    </xf>
    <xf numFmtId="164" fontId="3" fillId="3" borderId="31" xfId="0" applyNumberFormat="1" applyFont="1" applyFill="1" applyBorder="1" applyAlignment="1">
      <alignment horizontal="center" vertical="top"/>
    </xf>
    <xf numFmtId="3" fontId="3" fillId="6" borderId="12" xfId="0" applyNumberFormat="1" applyFont="1" applyFill="1" applyBorder="1" applyAlignment="1">
      <alignment horizontal="left" vertical="top" wrapText="1"/>
    </xf>
    <xf numFmtId="3" fontId="3" fillId="0" borderId="39" xfId="0" applyNumberFormat="1" applyFont="1" applyFill="1" applyBorder="1" applyAlignment="1">
      <alignment horizontal="center" vertical="top" wrapText="1"/>
    </xf>
    <xf numFmtId="164" fontId="3" fillId="3" borderId="63" xfId="0" applyNumberFormat="1" applyFont="1" applyFill="1" applyBorder="1" applyAlignment="1">
      <alignment horizontal="center" vertical="top" wrapText="1"/>
    </xf>
    <xf numFmtId="164" fontId="3" fillId="3" borderId="52" xfId="0" applyNumberFormat="1" applyFont="1" applyFill="1" applyBorder="1" applyAlignment="1">
      <alignment horizontal="center" vertical="top"/>
    </xf>
    <xf numFmtId="3" fontId="3" fillId="0" borderId="59" xfId="0" applyNumberFormat="1" applyFont="1" applyFill="1" applyBorder="1" applyAlignment="1">
      <alignment horizontal="center" vertical="top"/>
    </xf>
    <xf numFmtId="3" fontId="3" fillId="0" borderId="55" xfId="0" applyNumberFormat="1" applyFont="1" applyFill="1" applyBorder="1" applyAlignment="1">
      <alignment horizontal="center" vertical="top"/>
    </xf>
    <xf numFmtId="164" fontId="3" fillId="6" borderId="28" xfId="0" applyNumberFormat="1" applyFont="1" applyFill="1" applyBorder="1" applyAlignment="1">
      <alignment horizontal="center" vertical="top"/>
    </xf>
    <xf numFmtId="3" fontId="3" fillId="0" borderId="54" xfId="0" applyNumberFormat="1" applyFont="1" applyFill="1" applyBorder="1" applyAlignment="1">
      <alignment horizontal="center" vertical="top"/>
    </xf>
    <xf numFmtId="0" fontId="10" fillId="0" borderId="0" xfId="0" applyFont="1" applyAlignment="1">
      <alignment vertical="top"/>
    </xf>
    <xf numFmtId="49" fontId="3" fillId="6" borderId="0" xfId="0" applyNumberFormat="1" applyFont="1" applyFill="1" applyBorder="1" applyAlignment="1">
      <alignment horizontal="left" vertical="top"/>
    </xf>
    <xf numFmtId="49" fontId="2" fillId="6" borderId="0" xfId="0" applyNumberFormat="1" applyFont="1" applyFill="1" applyBorder="1" applyAlignment="1">
      <alignment horizontal="left" vertical="top"/>
    </xf>
    <xf numFmtId="3" fontId="1" fillId="0" borderId="0" xfId="0" applyNumberFormat="1" applyFont="1" applyFill="1" applyBorder="1" applyAlignment="1">
      <alignment horizontal="center" vertical="top" wrapText="1"/>
    </xf>
    <xf numFmtId="3" fontId="2" fillId="3" borderId="0" xfId="0" applyNumberFormat="1" applyFont="1" applyFill="1" applyBorder="1" applyAlignment="1">
      <alignment horizontal="center" vertical="top" wrapText="1"/>
    </xf>
    <xf numFmtId="3" fontId="3" fillId="0" borderId="44" xfId="0" applyNumberFormat="1" applyFont="1" applyFill="1" applyBorder="1" applyAlignment="1">
      <alignment horizontal="center" vertical="top" wrapText="1"/>
    </xf>
    <xf numFmtId="3" fontId="3" fillId="0" borderId="12" xfId="0" applyNumberFormat="1" applyFont="1" applyFill="1" applyBorder="1" applyAlignment="1">
      <alignment vertical="top" wrapText="1"/>
    </xf>
    <xf numFmtId="3" fontId="3" fillId="0" borderId="44" xfId="0" applyNumberFormat="1" applyFont="1" applyFill="1" applyBorder="1" applyAlignment="1">
      <alignment horizontal="center" vertical="top"/>
    </xf>
    <xf numFmtId="0" fontId="5" fillId="0" borderId="0" xfId="0" applyFont="1"/>
    <xf numFmtId="0" fontId="12" fillId="3" borderId="0" xfId="0" applyFont="1" applyFill="1" applyBorder="1" applyAlignment="1">
      <alignment horizontal="left" wrapText="1"/>
    </xf>
    <xf numFmtId="0" fontId="5" fillId="0" borderId="0" xfId="0" applyFont="1" applyAlignment="1">
      <alignment horizontal="left" wrapText="1"/>
    </xf>
    <xf numFmtId="0" fontId="7" fillId="0" borderId="0" xfId="0" applyFont="1" applyAlignment="1">
      <alignment horizontal="center" vertical="top" wrapText="1"/>
    </xf>
    <xf numFmtId="0" fontId="10" fillId="0" borderId="0" xfId="0" applyFont="1" applyFill="1" applyBorder="1" applyAlignment="1">
      <alignment horizontal="center" vertical="top" wrapText="1"/>
    </xf>
    <xf numFmtId="0" fontId="10" fillId="0" borderId="0" xfId="0" applyFont="1" applyFill="1" applyBorder="1" applyAlignment="1">
      <alignment vertical="top"/>
    </xf>
    <xf numFmtId="0" fontId="10" fillId="0" borderId="0" xfId="0" applyFont="1" applyFill="1" applyBorder="1" applyAlignment="1">
      <alignment vertical="top" wrapText="1"/>
    </xf>
    <xf numFmtId="0" fontId="10" fillId="0" borderId="0" xfId="0" applyFont="1" applyFill="1" applyBorder="1" applyAlignment="1">
      <alignment horizontal="left" vertical="top"/>
    </xf>
    <xf numFmtId="0" fontId="13" fillId="0" borderId="0" xfId="0" applyFont="1" applyFill="1" applyBorder="1" applyAlignment="1">
      <alignment vertical="top"/>
    </xf>
    <xf numFmtId="0" fontId="14" fillId="0" borderId="0" xfId="1" applyFont="1" applyBorder="1" applyAlignment="1">
      <alignment vertical="top" wrapText="1"/>
    </xf>
    <xf numFmtId="0" fontId="14" fillId="0" borderId="0" xfId="1" applyFont="1" applyAlignment="1">
      <alignment vertical="center" wrapText="1"/>
    </xf>
    <xf numFmtId="0" fontId="5" fillId="0" borderId="0" xfId="0" applyFont="1"/>
    <xf numFmtId="3" fontId="3" fillId="0" borderId="51" xfId="0" applyNumberFormat="1" applyFont="1" applyFill="1" applyBorder="1" applyAlignment="1">
      <alignment horizontal="left" vertical="top" wrapText="1"/>
    </xf>
    <xf numFmtId="3" fontId="3" fillId="6" borderId="9" xfId="0" applyNumberFormat="1" applyFont="1" applyFill="1" applyBorder="1" applyAlignment="1">
      <alignment vertical="top" wrapText="1"/>
    </xf>
    <xf numFmtId="164" fontId="3" fillId="0" borderId="51" xfId="0" applyNumberFormat="1" applyFont="1" applyBorder="1" applyAlignment="1">
      <alignment horizontal="center" vertical="top"/>
    </xf>
    <xf numFmtId="164" fontId="3" fillId="3" borderId="36" xfId="0" applyNumberFormat="1" applyFont="1" applyFill="1" applyBorder="1" applyAlignment="1">
      <alignment horizontal="center" vertical="top" wrapText="1"/>
    </xf>
    <xf numFmtId="3" fontId="4" fillId="0" borderId="0" xfId="0" applyNumberFormat="1" applyFont="1" applyFill="1" applyBorder="1" applyAlignment="1">
      <alignment horizontal="center" vertical="top" wrapText="1"/>
    </xf>
    <xf numFmtId="3" fontId="4" fillId="3" borderId="0" xfId="0" applyNumberFormat="1" applyFont="1" applyFill="1" applyBorder="1" applyAlignment="1">
      <alignment horizontal="center" vertical="top" wrapText="1"/>
    </xf>
    <xf numFmtId="3" fontId="3" fillId="3" borderId="0" xfId="0" applyNumberFormat="1" applyFont="1" applyFill="1" applyBorder="1" applyAlignment="1">
      <alignment horizontal="center" vertical="top" wrapText="1"/>
    </xf>
    <xf numFmtId="3" fontId="3" fillId="6" borderId="43" xfId="0" applyNumberFormat="1" applyFont="1" applyFill="1" applyBorder="1" applyAlignment="1">
      <alignment horizontal="left" vertical="top" wrapText="1"/>
    </xf>
    <xf numFmtId="3" fontId="3" fillId="6" borderId="9" xfId="0" applyNumberFormat="1" applyFont="1" applyFill="1" applyBorder="1" applyAlignment="1">
      <alignment horizontal="left" vertical="top" wrapText="1"/>
    </xf>
    <xf numFmtId="3" fontId="8" fillId="0" borderId="9" xfId="0" applyNumberFormat="1" applyFont="1" applyFill="1" applyBorder="1" applyAlignment="1">
      <alignment horizontal="left" vertical="top" wrapText="1"/>
    </xf>
    <xf numFmtId="3" fontId="3" fillId="0" borderId="3" xfId="0" applyNumberFormat="1" applyFont="1" applyFill="1" applyBorder="1" applyAlignment="1">
      <alignment horizontal="left" vertical="top" wrapText="1"/>
    </xf>
    <xf numFmtId="3" fontId="3" fillId="0" borderId="15" xfId="0" applyNumberFormat="1" applyFont="1" applyFill="1" applyBorder="1" applyAlignment="1">
      <alignment horizontal="left" vertical="top" wrapText="1"/>
    </xf>
    <xf numFmtId="3" fontId="4" fillId="0" borderId="37" xfId="0" applyNumberFormat="1" applyFont="1" applyBorder="1" applyAlignment="1">
      <alignment horizontal="center" vertical="top"/>
    </xf>
    <xf numFmtId="3" fontId="4" fillId="0" borderId="66" xfId="0" applyNumberFormat="1" applyFont="1" applyBorder="1" applyAlignment="1">
      <alignment horizontal="center" vertical="top"/>
    </xf>
    <xf numFmtId="3" fontId="4" fillId="0" borderId="29" xfId="0" applyNumberFormat="1" applyFont="1" applyBorder="1" applyAlignment="1">
      <alignment horizontal="center" vertical="top"/>
    </xf>
    <xf numFmtId="3" fontId="3" fillId="0" borderId="71" xfId="0" applyNumberFormat="1" applyFont="1" applyFill="1" applyBorder="1" applyAlignment="1">
      <alignment horizontal="left" vertical="top" wrapText="1"/>
    </xf>
    <xf numFmtId="3" fontId="3" fillId="0" borderId="28" xfId="0" applyNumberFormat="1" applyFont="1" applyFill="1" applyBorder="1" applyAlignment="1">
      <alignment horizontal="left" vertical="top" wrapText="1"/>
    </xf>
    <xf numFmtId="3" fontId="7" fillId="0" borderId="0" xfId="0" applyNumberFormat="1" applyFont="1" applyBorder="1" applyAlignment="1">
      <alignment vertical="top"/>
    </xf>
    <xf numFmtId="0" fontId="11" fillId="0" borderId="0" xfId="0" applyFont="1" applyAlignment="1">
      <alignment vertical="top" wrapText="1"/>
    </xf>
    <xf numFmtId="49" fontId="2" fillId="0" borderId="0" xfId="0" applyNumberFormat="1" applyFont="1" applyAlignment="1">
      <alignment vertical="top"/>
    </xf>
    <xf numFmtId="49" fontId="2" fillId="0" borderId="0" xfId="0" applyNumberFormat="1" applyFont="1" applyAlignment="1">
      <alignment horizontal="center" vertical="top"/>
    </xf>
    <xf numFmtId="3" fontId="2" fillId="0" borderId="0" xfId="0" applyNumberFormat="1" applyFont="1" applyAlignment="1">
      <alignment horizontal="center" vertical="center" wrapText="1"/>
    </xf>
    <xf numFmtId="164" fontId="3" fillId="0" borderId="0" xfId="0" applyNumberFormat="1" applyFont="1" applyAlignment="1">
      <alignment horizontal="center" vertical="top"/>
    </xf>
    <xf numFmtId="49" fontId="4" fillId="8" borderId="2" xfId="0" applyNumberFormat="1" applyFont="1" applyFill="1" applyBorder="1" applyAlignment="1">
      <alignment horizontal="center" vertical="top"/>
    </xf>
    <xf numFmtId="3" fontId="2" fillId="8" borderId="5" xfId="0" applyNumberFormat="1" applyFont="1" applyFill="1" applyBorder="1" applyAlignment="1">
      <alignment vertical="top"/>
    </xf>
    <xf numFmtId="49" fontId="4" fillId="8" borderId="11" xfId="0" applyNumberFormat="1" applyFont="1" applyFill="1" applyBorder="1" applyAlignment="1">
      <alignment vertical="top"/>
    </xf>
    <xf numFmtId="49" fontId="4" fillId="2" borderId="13" xfId="0" applyNumberFormat="1" applyFont="1" applyFill="1" applyBorder="1" applyAlignment="1">
      <alignment horizontal="center" vertical="top"/>
    </xf>
    <xf numFmtId="49" fontId="4" fillId="0" borderId="13" xfId="0" applyNumberFormat="1" applyFont="1" applyBorder="1" applyAlignment="1">
      <alignment vertical="top"/>
    </xf>
    <xf numFmtId="3" fontId="3" fillId="0" borderId="13" xfId="0" applyNumberFormat="1" applyFont="1" applyFill="1" applyBorder="1" applyAlignment="1">
      <alignment horizontal="center" vertical="center" textRotation="90" wrapText="1"/>
    </xf>
    <xf numFmtId="164" fontId="3" fillId="0" borderId="13" xfId="0" applyNumberFormat="1" applyFont="1" applyBorder="1" applyAlignment="1">
      <alignment horizontal="center" vertical="top"/>
    </xf>
    <xf numFmtId="164" fontId="3" fillId="0" borderId="36" xfId="0" applyNumberFormat="1" applyFont="1" applyBorder="1" applyAlignment="1">
      <alignment horizontal="center" vertical="top"/>
    </xf>
    <xf numFmtId="3" fontId="3" fillId="0" borderId="11" xfId="0" applyNumberFormat="1" applyFont="1" applyBorder="1" applyAlignment="1">
      <alignment vertical="top" wrapText="1"/>
    </xf>
    <xf numFmtId="3" fontId="2" fillId="0" borderId="27" xfId="0" applyNumberFormat="1" applyFont="1" applyBorder="1" applyAlignment="1">
      <alignment horizontal="center" vertical="top"/>
    </xf>
    <xf numFmtId="3" fontId="3" fillId="0" borderId="36" xfId="0" applyNumberFormat="1" applyFont="1" applyFill="1" applyBorder="1" applyAlignment="1">
      <alignment horizontal="left" vertical="top"/>
    </xf>
    <xf numFmtId="49" fontId="4" fillId="8" borderId="12" xfId="0" applyNumberFormat="1" applyFont="1" applyFill="1" applyBorder="1" applyAlignment="1">
      <alignment vertical="top"/>
    </xf>
    <xf numFmtId="3" fontId="3" fillId="0" borderId="9" xfId="0" applyNumberFormat="1" applyFont="1" applyFill="1" applyBorder="1" applyAlignment="1">
      <alignment horizontal="center" vertical="center" textRotation="90" wrapText="1"/>
    </xf>
    <xf numFmtId="164" fontId="3" fillId="6" borderId="9" xfId="0" applyNumberFormat="1" applyFont="1" applyFill="1" applyBorder="1" applyAlignment="1">
      <alignment horizontal="center" vertical="top"/>
    </xf>
    <xf numFmtId="3" fontId="3" fillId="6" borderId="43" xfId="0" applyNumberFormat="1" applyFont="1" applyFill="1" applyBorder="1" applyAlignment="1">
      <alignment vertical="top" wrapText="1"/>
    </xf>
    <xf numFmtId="164" fontId="3" fillId="0" borderId="9" xfId="0" applyNumberFormat="1" applyFont="1" applyBorder="1" applyAlignment="1">
      <alignment horizontal="center" vertical="top"/>
    </xf>
    <xf numFmtId="3" fontId="3" fillId="0" borderId="12" xfId="0" applyNumberFormat="1" applyFont="1" applyFill="1" applyBorder="1" applyAlignment="1">
      <alignment horizontal="left" vertical="top" wrapText="1"/>
    </xf>
    <xf numFmtId="3" fontId="3" fillId="0" borderId="35" xfId="0" applyNumberFormat="1" applyFont="1" applyFill="1" applyBorder="1" applyAlignment="1">
      <alignment horizontal="left" vertical="top" wrapText="1"/>
    </xf>
    <xf numFmtId="164" fontId="3" fillId="6" borderId="48" xfId="0" applyNumberFormat="1" applyFont="1" applyFill="1" applyBorder="1" applyAlignment="1">
      <alignment horizontal="center" vertical="top"/>
    </xf>
    <xf numFmtId="3" fontId="2" fillId="6" borderId="9" xfId="0" applyNumberFormat="1" applyFont="1" applyFill="1" applyBorder="1" applyAlignment="1">
      <alignment horizontal="center" vertical="top" wrapText="1"/>
    </xf>
    <xf numFmtId="3" fontId="3" fillId="6" borderId="3" xfId="0" applyNumberFormat="1" applyFont="1" applyFill="1" applyBorder="1" applyAlignment="1">
      <alignment horizontal="center" vertical="center" textRotation="90" wrapText="1"/>
    </xf>
    <xf numFmtId="164" fontId="4" fillId="7" borderId="62" xfId="0" applyNumberFormat="1" applyFont="1" applyFill="1" applyBorder="1" applyAlignment="1">
      <alignment horizontal="center" vertical="top" wrapText="1"/>
    </xf>
    <xf numFmtId="164" fontId="4" fillId="7" borderId="1" xfId="0" applyNumberFormat="1" applyFont="1" applyFill="1" applyBorder="1" applyAlignment="1">
      <alignment horizontal="center" vertical="top" wrapText="1"/>
    </xf>
    <xf numFmtId="164" fontId="4" fillId="7" borderId="33" xfId="0" applyNumberFormat="1" applyFont="1" applyFill="1" applyBorder="1" applyAlignment="1">
      <alignment horizontal="center" vertical="top" wrapText="1"/>
    </xf>
    <xf numFmtId="3" fontId="2" fillId="6" borderId="3" xfId="0" applyNumberFormat="1" applyFont="1" applyFill="1" applyBorder="1" applyAlignment="1">
      <alignment horizontal="right" vertical="top" wrapText="1"/>
    </xf>
    <xf numFmtId="49" fontId="4" fillId="8" borderId="11" xfId="0" applyNumberFormat="1" applyFont="1" applyFill="1" applyBorder="1" applyAlignment="1">
      <alignment horizontal="center" vertical="top"/>
    </xf>
    <xf numFmtId="49" fontId="4" fillId="6" borderId="27" xfId="0" applyNumberFormat="1" applyFont="1" applyFill="1" applyBorder="1" applyAlignment="1">
      <alignment horizontal="center" vertical="top"/>
    </xf>
    <xf numFmtId="3" fontId="4" fillId="6" borderId="13" xfId="0" applyNumberFormat="1" applyFont="1" applyFill="1" applyBorder="1" applyAlignment="1">
      <alignment horizontal="left" vertical="top" wrapText="1"/>
    </xf>
    <xf numFmtId="3" fontId="3" fillId="6" borderId="21" xfId="0" applyNumberFormat="1" applyFont="1" applyFill="1" applyBorder="1" applyAlignment="1">
      <alignment horizontal="center" vertical="center" textRotation="90" wrapText="1"/>
    </xf>
    <xf numFmtId="3" fontId="4" fillId="6" borderId="39" xfId="0" applyNumberFormat="1" applyFont="1" applyFill="1" applyBorder="1" applyAlignment="1">
      <alignment horizontal="left" vertical="top" wrapText="1"/>
    </xf>
    <xf numFmtId="164" fontId="4" fillId="6" borderId="63" xfId="0" applyNumberFormat="1" applyFont="1" applyFill="1" applyBorder="1" applyAlignment="1">
      <alignment horizontal="center" vertical="top" wrapText="1"/>
    </xf>
    <xf numFmtId="164" fontId="4" fillId="6" borderId="43" xfId="0" applyNumberFormat="1" applyFont="1" applyFill="1" applyBorder="1" applyAlignment="1">
      <alignment horizontal="center" vertical="top" wrapText="1"/>
    </xf>
    <xf numFmtId="164" fontId="4" fillId="6" borderId="36" xfId="0" applyNumberFormat="1" applyFont="1" applyFill="1" applyBorder="1" applyAlignment="1">
      <alignment horizontal="center" vertical="top" wrapText="1"/>
    </xf>
    <xf numFmtId="3" fontId="3" fillId="0" borderId="11" xfId="0" applyNumberFormat="1" applyFont="1" applyFill="1" applyBorder="1" applyAlignment="1">
      <alignment horizontal="left" vertical="top" wrapText="1"/>
    </xf>
    <xf numFmtId="3" fontId="2" fillId="0" borderId="13"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wrapText="1"/>
    </xf>
    <xf numFmtId="3" fontId="3" fillId="0" borderId="70" xfId="0" applyNumberFormat="1" applyFont="1" applyFill="1" applyBorder="1" applyAlignment="1">
      <alignment horizontal="left" vertical="top" wrapText="1"/>
    </xf>
    <xf numFmtId="3" fontId="3" fillId="0" borderId="36" xfId="0" applyNumberFormat="1" applyFont="1" applyFill="1" applyBorder="1" applyAlignment="1">
      <alignment horizontal="left" vertical="top" wrapText="1"/>
    </xf>
    <xf numFmtId="3" fontId="3" fillId="0" borderId="21" xfId="0" applyNumberFormat="1" applyFont="1" applyFill="1" applyBorder="1" applyAlignment="1">
      <alignment horizontal="center" vertical="center" textRotation="90" wrapText="1"/>
    </xf>
    <xf numFmtId="164" fontId="3" fillId="6" borderId="23" xfId="0" applyNumberFormat="1" applyFont="1" applyFill="1" applyBorder="1" applyAlignment="1">
      <alignment horizontal="center" vertical="top"/>
    </xf>
    <xf numFmtId="3" fontId="2" fillId="0" borderId="23" xfId="0" applyNumberFormat="1" applyFont="1" applyFill="1" applyBorder="1" applyAlignment="1">
      <alignment horizontal="center" vertical="top" wrapText="1"/>
    </xf>
    <xf numFmtId="164" fontId="3" fillId="0" borderId="23" xfId="0" applyNumberFormat="1" applyFont="1" applyBorder="1" applyAlignment="1">
      <alignment horizontal="center" vertical="top"/>
    </xf>
    <xf numFmtId="3" fontId="3" fillId="0" borderId="63" xfId="0" applyNumberFormat="1" applyFont="1" applyFill="1" applyBorder="1" applyAlignment="1">
      <alignment vertical="top" wrapText="1"/>
    </xf>
    <xf numFmtId="3" fontId="2" fillId="0" borderId="43" xfId="0" applyNumberFormat="1" applyFont="1" applyFill="1" applyBorder="1" applyAlignment="1">
      <alignment horizontal="center" vertical="top" wrapText="1"/>
    </xf>
    <xf numFmtId="3" fontId="3" fillId="0" borderId="44" xfId="0" applyNumberFormat="1" applyFont="1" applyFill="1" applyBorder="1" applyAlignment="1">
      <alignment horizontal="left" vertical="top" wrapText="1"/>
    </xf>
    <xf numFmtId="164" fontId="3" fillId="6" borderId="43" xfId="0" applyNumberFormat="1" applyFont="1" applyFill="1" applyBorder="1" applyAlignment="1">
      <alignment horizontal="center" vertical="top"/>
    </xf>
    <xf numFmtId="3" fontId="3" fillId="0" borderId="59" xfId="0" applyNumberFormat="1" applyFont="1" applyFill="1" applyBorder="1" applyAlignment="1">
      <alignment horizontal="left" vertical="top" wrapText="1"/>
    </xf>
    <xf numFmtId="164" fontId="3" fillId="6" borderId="43" xfId="0" applyNumberFormat="1" applyFont="1" applyFill="1" applyBorder="1" applyAlignment="1">
      <alignment horizontal="center" vertical="top" wrapText="1"/>
    </xf>
    <xf numFmtId="164" fontId="3" fillId="6" borderId="34" xfId="0" applyNumberFormat="1" applyFont="1" applyFill="1" applyBorder="1" applyAlignment="1">
      <alignment horizontal="center" vertical="top" wrapText="1"/>
    </xf>
    <xf numFmtId="0" fontId="3" fillId="0" borderId="0" xfId="0" applyFont="1" applyBorder="1" applyAlignment="1">
      <alignment vertical="top"/>
    </xf>
    <xf numFmtId="0" fontId="3" fillId="6" borderId="29" xfId="0" applyFont="1" applyFill="1" applyBorder="1" applyAlignment="1">
      <alignment horizontal="center" vertical="top" wrapText="1"/>
    </xf>
    <xf numFmtId="164" fontId="3" fillId="6" borderId="12" xfId="0" applyNumberFormat="1" applyFont="1" applyFill="1" applyBorder="1" applyAlignment="1">
      <alignment horizontal="center" vertical="top" wrapText="1"/>
    </xf>
    <xf numFmtId="164" fontId="3" fillId="6" borderId="9" xfId="0" applyNumberFormat="1" applyFont="1" applyFill="1" applyBorder="1" applyAlignment="1">
      <alignment horizontal="center" vertical="top" wrapText="1"/>
    </xf>
    <xf numFmtId="164" fontId="3" fillId="6" borderId="35" xfId="0" applyNumberFormat="1" applyFont="1" applyFill="1" applyBorder="1" applyAlignment="1">
      <alignment horizontal="center" vertical="top" wrapText="1"/>
    </xf>
    <xf numFmtId="0" fontId="3" fillId="6" borderId="28" xfId="0" applyFont="1" applyFill="1" applyBorder="1" applyAlignment="1">
      <alignment vertical="top" wrapText="1"/>
    </xf>
    <xf numFmtId="0" fontId="2" fillId="6" borderId="23" xfId="0" applyFont="1" applyFill="1" applyBorder="1" applyAlignment="1">
      <alignment horizontal="center" vertical="top" wrapText="1"/>
    </xf>
    <xf numFmtId="0" fontId="3" fillId="0" borderId="24" xfId="0" applyFont="1" applyFill="1" applyBorder="1" applyAlignment="1">
      <alignment horizontal="center" vertical="top" wrapText="1"/>
    </xf>
    <xf numFmtId="0" fontId="3" fillId="0" borderId="41" xfId="0" applyFont="1" applyFill="1" applyBorder="1" applyAlignment="1">
      <alignment horizontal="left" vertical="center" wrapText="1"/>
    </xf>
    <xf numFmtId="0" fontId="17" fillId="0" borderId="24" xfId="0" applyFont="1" applyFill="1" applyBorder="1" applyAlignment="1">
      <alignment horizontal="left" vertical="center" wrapText="1"/>
    </xf>
    <xf numFmtId="164" fontId="3" fillId="6" borderId="35" xfId="0" applyNumberFormat="1" applyFont="1" applyFill="1" applyBorder="1" applyAlignment="1">
      <alignment horizontal="center" vertical="top"/>
    </xf>
    <xf numFmtId="0" fontId="3" fillId="6" borderId="12" xfId="0" applyFont="1" applyFill="1" applyBorder="1" applyAlignment="1">
      <alignment vertical="top" wrapText="1"/>
    </xf>
    <xf numFmtId="0" fontId="2" fillId="6" borderId="9" xfId="0" applyFont="1" applyFill="1" applyBorder="1" applyAlignment="1">
      <alignment horizontal="center" vertical="top" wrapText="1"/>
    </xf>
    <xf numFmtId="0" fontId="3" fillId="0" borderId="25" xfId="0" applyFont="1" applyFill="1" applyBorder="1" applyAlignment="1">
      <alignment horizontal="left" vertical="center" wrapText="1"/>
    </xf>
    <xf numFmtId="0" fontId="3" fillId="0" borderId="50" xfId="0" applyFont="1" applyFill="1" applyBorder="1" applyAlignment="1">
      <alignment horizontal="center" vertical="top" wrapText="1"/>
    </xf>
    <xf numFmtId="164" fontId="3" fillId="6" borderId="65" xfId="0" applyNumberFormat="1" applyFont="1" applyFill="1" applyBorder="1" applyAlignment="1">
      <alignment horizontal="center" vertical="top"/>
    </xf>
    <xf numFmtId="164" fontId="3" fillId="6" borderId="52" xfId="0" applyNumberFormat="1" applyFont="1" applyFill="1" applyBorder="1" applyAlignment="1">
      <alignment horizontal="center" vertical="top"/>
    </xf>
    <xf numFmtId="0" fontId="2" fillId="6" borderId="28" xfId="0" applyFont="1" applyFill="1" applyBorder="1" applyAlignment="1">
      <alignment vertical="top" wrapText="1"/>
    </xf>
    <xf numFmtId="0" fontId="3" fillId="0" borderId="25" xfId="0" applyFont="1" applyFill="1" applyBorder="1" applyAlignment="1">
      <alignment horizontal="left" vertical="top" wrapText="1"/>
    </xf>
    <xf numFmtId="49" fontId="4" fillId="2" borderId="21" xfId="0" applyNumberFormat="1" applyFont="1" applyFill="1" applyBorder="1" applyAlignment="1">
      <alignment vertical="top"/>
    </xf>
    <xf numFmtId="49" fontId="3" fillId="0" borderId="29" xfId="0" applyNumberFormat="1" applyFont="1" applyBorder="1" applyAlignment="1">
      <alignment vertical="top"/>
    </xf>
    <xf numFmtId="0" fontId="3" fillId="6" borderId="29" xfId="0" applyFont="1" applyFill="1" applyBorder="1" applyAlignment="1">
      <alignment horizontal="center" vertical="top"/>
    </xf>
    <xf numFmtId="164" fontId="3" fillId="6" borderId="0" xfId="0" applyNumberFormat="1" applyFont="1" applyFill="1" applyBorder="1" applyAlignment="1">
      <alignment horizontal="center" vertical="top"/>
    </xf>
    <xf numFmtId="0" fontId="2" fillId="6" borderId="12" xfId="0" applyFont="1" applyFill="1" applyBorder="1" applyAlignment="1">
      <alignment vertical="top" wrapText="1"/>
    </xf>
    <xf numFmtId="0" fontId="17" fillId="0" borderId="24" xfId="0" applyFont="1" applyFill="1" applyBorder="1" applyAlignment="1">
      <alignment horizontal="left" vertical="top" wrapText="1"/>
    </xf>
    <xf numFmtId="0" fontId="3" fillId="8" borderId="24" xfId="0" applyFont="1" applyFill="1" applyBorder="1" applyAlignment="1">
      <alignment horizontal="center" vertical="top" wrapText="1"/>
    </xf>
    <xf numFmtId="0" fontId="3" fillId="3" borderId="9" xfId="0" applyFont="1" applyFill="1" applyBorder="1" applyAlignment="1">
      <alignment vertical="top" wrapText="1"/>
    </xf>
    <xf numFmtId="0" fontId="18" fillId="0" borderId="0" xfId="0" applyFont="1" applyFill="1" applyBorder="1" applyAlignment="1">
      <alignment vertical="center" textRotation="90" wrapText="1"/>
    </xf>
    <xf numFmtId="0" fontId="3" fillId="6" borderId="50" xfId="0" applyFont="1" applyFill="1" applyBorder="1" applyAlignment="1">
      <alignment horizontal="center" vertical="top"/>
    </xf>
    <xf numFmtId="3" fontId="4" fillId="7" borderId="40" xfId="0" applyNumberFormat="1" applyFont="1" applyFill="1" applyBorder="1" applyAlignment="1">
      <alignment horizontal="center" vertical="top"/>
    </xf>
    <xf numFmtId="164" fontId="4" fillId="7" borderId="1" xfId="0" applyNumberFormat="1" applyFont="1" applyFill="1" applyBorder="1" applyAlignment="1">
      <alignment horizontal="center" vertical="top"/>
    </xf>
    <xf numFmtId="3" fontId="2" fillId="0" borderId="19" xfId="0" applyNumberFormat="1" applyFont="1" applyFill="1" applyBorder="1" applyAlignment="1">
      <alignment horizontal="center" vertical="top" wrapText="1"/>
    </xf>
    <xf numFmtId="164" fontId="3" fillId="6" borderId="46" xfId="0" applyNumberFormat="1" applyFont="1" applyFill="1" applyBorder="1" applyAlignment="1">
      <alignment horizontal="center" vertical="top"/>
    </xf>
    <xf numFmtId="164" fontId="3" fillId="6" borderId="47" xfId="0" applyNumberFormat="1" applyFont="1" applyFill="1" applyBorder="1" applyAlignment="1">
      <alignment horizontal="center" vertical="top"/>
    </xf>
    <xf numFmtId="164" fontId="3" fillId="6" borderId="45" xfId="0" applyNumberFormat="1" applyFont="1" applyFill="1" applyBorder="1" applyAlignment="1">
      <alignment horizontal="center" vertical="top"/>
    </xf>
    <xf numFmtId="0" fontId="17" fillId="0" borderId="20" xfId="0" applyFont="1" applyFill="1" applyBorder="1" applyAlignment="1">
      <alignment horizontal="left" vertical="top" wrapText="1"/>
    </xf>
    <xf numFmtId="0" fontId="17" fillId="0" borderId="36" xfId="0" applyFont="1" applyFill="1" applyBorder="1" applyAlignment="1">
      <alignment horizontal="left" vertical="top" wrapText="1"/>
    </xf>
    <xf numFmtId="49" fontId="4" fillId="8" borderId="14" xfId="0" applyNumberFormat="1" applyFont="1" applyFill="1" applyBorder="1" applyAlignment="1">
      <alignment vertical="top"/>
    </xf>
    <xf numFmtId="3" fontId="3" fillId="0" borderId="14" xfId="0" applyNumberFormat="1" applyFont="1" applyFill="1" applyBorder="1" applyAlignment="1">
      <alignment vertical="top" wrapText="1"/>
    </xf>
    <xf numFmtId="0" fontId="3" fillId="0" borderId="16" xfId="0" applyFont="1" applyFill="1" applyBorder="1" applyAlignment="1">
      <alignment horizontal="left" vertical="top" wrapText="1"/>
    </xf>
    <xf numFmtId="0" fontId="3" fillId="0" borderId="71" xfId="0" applyFont="1" applyFill="1" applyBorder="1" applyAlignment="1">
      <alignment horizontal="left" vertical="top" wrapText="1"/>
    </xf>
    <xf numFmtId="164" fontId="3" fillId="6" borderId="13" xfId="0" applyNumberFormat="1" applyFont="1" applyFill="1" applyBorder="1" applyAlignment="1">
      <alignment horizontal="center" vertical="top"/>
    </xf>
    <xf numFmtId="3" fontId="2" fillId="0" borderId="13" xfId="0" applyNumberFormat="1" applyFont="1" applyBorder="1" applyAlignment="1">
      <alignment horizontal="center" vertical="top"/>
    </xf>
    <xf numFmtId="164" fontId="3" fillId="0" borderId="0" xfId="0" applyNumberFormat="1" applyFont="1" applyBorder="1" applyAlignment="1">
      <alignment horizontal="left" vertical="top" wrapText="1"/>
    </xf>
    <xf numFmtId="0" fontId="3" fillId="0" borderId="0" xfId="0" applyNumberFormat="1" applyFont="1" applyBorder="1" applyAlignment="1">
      <alignment horizontal="center" vertical="top"/>
    </xf>
    <xf numFmtId="0" fontId="2" fillId="6" borderId="3" xfId="0" applyNumberFormat="1" applyFont="1" applyFill="1" applyBorder="1" applyAlignment="1">
      <alignment horizontal="center" vertical="top" wrapText="1"/>
    </xf>
    <xf numFmtId="0" fontId="3" fillId="0" borderId="67"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center" textRotation="90" wrapText="1"/>
    </xf>
    <xf numFmtId="3" fontId="3" fillId="0" borderId="38" xfId="0" applyNumberFormat="1" applyFont="1" applyFill="1" applyBorder="1" applyAlignment="1">
      <alignment horizontal="center" vertical="top"/>
    </xf>
    <xf numFmtId="3" fontId="4" fillId="0" borderId="67" xfId="0" applyNumberFormat="1" applyFont="1" applyFill="1" applyBorder="1" applyAlignment="1">
      <alignment horizontal="center" vertical="center" textRotation="90" wrapText="1"/>
    </xf>
    <xf numFmtId="3" fontId="4" fillId="7" borderId="66" xfId="0" applyNumberFormat="1" applyFont="1" applyFill="1" applyBorder="1" applyAlignment="1">
      <alignment horizontal="center" vertical="top"/>
    </xf>
    <xf numFmtId="3" fontId="4" fillId="0" borderId="14" xfId="0" applyNumberFormat="1" applyFont="1" applyFill="1" applyBorder="1" applyAlignment="1">
      <alignment horizontal="left" vertical="top" wrapText="1"/>
    </xf>
    <xf numFmtId="3" fontId="1" fillId="0" borderId="19" xfId="0" applyNumberFormat="1" applyFont="1" applyFill="1" applyBorder="1" applyAlignment="1">
      <alignment horizontal="center" vertical="top" wrapText="1"/>
    </xf>
    <xf numFmtId="3" fontId="4" fillId="0" borderId="67" xfId="0" applyNumberFormat="1" applyFont="1" applyFill="1" applyBorder="1" applyAlignment="1">
      <alignment horizontal="center" vertical="top" wrapText="1"/>
    </xf>
    <xf numFmtId="3" fontId="4" fillId="0" borderId="0" xfId="0" applyNumberFormat="1" applyFont="1" applyAlignment="1">
      <alignment vertical="top"/>
    </xf>
    <xf numFmtId="3" fontId="4" fillId="0" borderId="0" xfId="0" applyNumberFormat="1" applyFont="1" applyBorder="1" applyAlignment="1">
      <alignment vertical="top"/>
    </xf>
    <xf numFmtId="49" fontId="4" fillId="8" borderId="20" xfId="0" applyNumberFormat="1" applyFont="1" applyFill="1" applyBorder="1" applyAlignment="1">
      <alignment vertical="top"/>
    </xf>
    <xf numFmtId="164" fontId="3" fillId="0" borderId="11" xfId="0" applyNumberFormat="1" applyFont="1" applyFill="1" applyBorder="1" applyAlignment="1">
      <alignment horizontal="center" vertical="top" wrapText="1"/>
    </xf>
    <xf numFmtId="164" fontId="3" fillId="0" borderId="13" xfId="0" applyNumberFormat="1" applyFont="1" applyFill="1" applyBorder="1" applyAlignment="1">
      <alignment horizontal="center" vertical="top" wrapText="1"/>
    </xf>
    <xf numFmtId="164" fontId="3" fillId="0" borderId="22" xfId="0" applyNumberFormat="1" applyFont="1" applyFill="1" applyBorder="1" applyAlignment="1">
      <alignment horizontal="center" vertical="top" wrapText="1"/>
    </xf>
    <xf numFmtId="3" fontId="3" fillId="0" borderId="11" xfId="0" applyNumberFormat="1" applyFont="1" applyFill="1" applyBorder="1" applyAlignment="1">
      <alignment vertical="top" wrapText="1"/>
    </xf>
    <xf numFmtId="3" fontId="2" fillId="0" borderId="27" xfId="0" applyNumberFormat="1" applyFont="1" applyFill="1" applyBorder="1" applyAlignment="1">
      <alignment horizontal="center" vertical="top" wrapText="1"/>
    </xf>
    <xf numFmtId="3" fontId="3" fillId="0" borderId="20" xfId="0" applyNumberFormat="1" applyFont="1" applyFill="1" applyBorder="1" applyAlignment="1">
      <alignment horizontal="left" vertical="top" wrapText="1"/>
    </xf>
    <xf numFmtId="3" fontId="3" fillId="0" borderId="55" xfId="0" applyNumberFormat="1" applyFont="1" applyFill="1" applyBorder="1" applyAlignment="1">
      <alignment horizontal="center" vertical="center" textRotation="90" wrapText="1"/>
    </xf>
    <xf numFmtId="3" fontId="4" fillId="0" borderId="29" xfId="0" applyNumberFormat="1" applyFont="1" applyBorder="1" applyAlignment="1">
      <alignment horizontal="center" vertical="top" wrapText="1"/>
    </xf>
    <xf numFmtId="164" fontId="3" fillId="0" borderId="63" xfId="0" applyNumberFormat="1" applyFont="1" applyFill="1" applyBorder="1" applyAlignment="1">
      <alignment horizontal="center" vertical="top" wrapText="1"/>
    </xf>
    <xf numFmtId="164" fontId="3" fillId="0" borderId="43" xfId="0" applyNumberFormat="1" applyFont="1" applyFill="1" applyBorder="1" applyAlignment="1">
      <alignment horizontal="center" vertical="top" wrapText="1"/>
    </xf>
    <xf numFmtId="164" fontId="3" fillId="0" borderId="60" xfId="0" applyNumberFormat="1" applyFont="1" applyFill="1" applyBorder="1" applyAlignment="1">
      <alignment horizontal="center" vertical="top" wrapText="1"/>
    </xf>
    <xf numFmtId="3" fontId="2" fillId="0" borderId="21" xfId="0" applyNumberFormat="1" applyFont="1" applyFill="1" applyBorder="1" applyAlignment="1">
      <alignment horizontal="center" vertical="top" wrapText="1"/>
    </xf>
    <xf numFmtId="164" fontId="3" fillId="3" borderId="9" xfId="0" applyNumberFormat="1" applyFont="1" applyFill="1" applyBorder="1" applyAlignment="1">
      <alignment horizontal="center" vertical="top" wrapText="1"/>
    </xf>
    <xf numFmtId="3" fontId="2" fillId="0" borderId="21" xfId="0" applyNumberFormat="1" applyFont="1" applyFill="1" applyBorder="1" applyAlignment="1">
      <alignment horizontal="center" vertical="top"/>
    </xf>
    <xf numFmtId="3" fontId="2" fillId="0" borderId="26" xfId="0" applyNumberFormat="1" applyFont="1" applyFill="1" applyBorder="1" applyAlignment="1">
      <alignment horizontal="center" vertical="top"/>
    </xf>
    <xf numFmtId="3" fontId="2" fillId="0" borderId="48" xfId="0" applyNumberFormat="1" applyFont="1" applyFill="1" applyBorder="1" applyAlignment="1">
      <alignment horizontal="center" vertical="top"/>
    </xf>
    <xf numFmtId="3" fontId="3" fillId="8" borderId="59" xfId="0" applyNumberFormat="1" applyFont="1" applyFill="1" applyBorder="1" applyAlignment="1">
      <alignment horizontal="center" vertical="top"/>
    </xf>
    <xf numFmtId="3" fontId="3" fillId="8" borderId="57" xfId="0" applyNumberFormat="1" applyFont="1" applyFill="1" applyBorder="1" applyAlignment="1">
      <alignment horizontal="left" vertical="top" wrapText="1"/>
    </xf>
    <xf numFmtId="3" fontId="3" fillId="8" borderId="31" xfId="0" applyNumberFormat="1" applyFont="1" applyFill="1" applyBorder="1" applyAlignment="1">
      <alignment horizontal="left" vertical="top" wrapText="1"/>
    </xf>
    <xf numFmtId="3" fontId="3" fillId="6" borderId="23" xfId="0" applyNumberFormat="1" applyFont="1" applyFill="1" applyBorder="1" applyAlignment="1">
      <alignment vertical="top" wrapText="1"/>
    </xf>
    <xf numFmtId="3" fontId="3" fillId="6" borderId="55" xfId="0" applyNumberFormat="1" applyFont="1" applyFill="1" applyBorder="1" applyAlignment="1">
      <alignment horizontal="center" vertical="center" textRotation="90" wrapText="1"/>
    </xf>
    <xf numFmtId="3" fontId="4" fillId="6" borderId="29" xfId="0" applyNumberFormat="1" applyFont="1" applyFill="1" applyBorder="1" applyAlignment="1">
      <alignment horizontal="center" vertical="top" wrapText="1"/>
    </xf>
    <xf numFmtId="3" fontId="3" fillId="6" borderId="29" xfId="0" applyNumberFormat="1" applyFont="1" applyFill="1" applyBorder="1" applyAlignment="1">
      <alignment horizontal="center" vertical="top"/>
    </xf>
    <xf numFmtId="164" fontId="3" fillId="0" borderId="0" xfId="0" applyNumberFormat="1" applyFont="1" applyBorder="1" applyAlignment="1">
      <alignment horizontal="center" vertical="top" wrapText="1"/>
    </xf>
    <xf numFmtId="3" fontId="3" fillId="6" borderId="28" xfId="0" applyNumberFormat="1" applyFont="1" applyFill="1" applyBorder="1" applyAlignment="1">
      <alignment horizontal="left" vertical="top" wrapText="1"/>
    </xf>
    <xf numFmtId="3" fontId="2" fillId="6" borderId="23" xfId="0" applyNumberFormat="1" applyFont="1" applyFill="1" applyBorder="1" applyAlignment="1">
      <alignment horizontal="center" vertical="top"/>
    </xf>
    <xf numFmtId="3" fontId="3" fillId="0" borderId="57" xfId="0" applyNumberFormat="1" applyFont="1" applyFill="1" applyBorder="1" applyAlignment="1">
      <alignment horizontal="left" vertical="top" wrapText="1"/>
    </xf>
    <xf numFmtId="3" fontId="3" fillId="6" borderId="12" xfId="0" applyNumberFormat="1" applyFont="1" applyFill="1" applyBorder="1" applyAlignment="1">
      <alignment vertical="top" wrapText="1"/>
    </xf>
    <xf numFmtId="3" fontId="2" fillId="3" borderId="9" xfId="0" applyNumberFormat="1" applyFont="1" applyFill="1" applyBorder="1" applyAlignment="1">
      <alignment horizontal="center" vertical="top"/>
    </xf>
    <xf numFmtId="49" fontId="3" fillId="0" borderId="15" xfId="0" applyNumberFormat="1" applyFont="1" applyFill="1" applyBorder="1" applyAlignment="1">
      <alignment horizontal="left" vertical="top" wrapText="1"/>
    </xf>
    <xf numFmtId="3" fontId="3" fillId="6" borderId="28" xfId="0" applyNumberFormat="1" applyFont="1" applyFill="1" applyBorder="1" applyAlignment="1">
      <alignment vertical="top" wrapText="1"/>
    </xf>
    <xf numFmtId="3" fontId="3" fillId="0" borderId="31" xfId="0" applyNumberFormat="1" applyFont="1" applyFill="1" applyBorder="1" applyAlignment="1">
      <alignment horizontal="left" vertical="top"/>
    </xf>
    <xf numFmtId="3" fontId="3" fillId="6" borderId="63" xfId="0" applyNumberFormat="1" applyFont="1" applyFill="1" applyBorder="1" applyAlignment="1">
      <alignment vertical="top" wrapText="1"/>
    </xf>
    <xf numFmtId="3" fontId="2" fillId="6" borderId="43" xfId="0" applyNumberFormat="1" applyFont="1" applyFill="1" applyBorder="1" applyAlignment="1">
      <alignment horizontal="center" vertical="top"/>
    </xf>
    <xf numFmtId="3" fontId="3" fillId="8" borderId="44" xfId="0" applyNumberFormat="1" applyFont="1" applyFill="1" applyBorder="1" applyAlignment="1">
      <alignment horizontal="center" vertical="top"/>
    </xf>
    <xf numFmtId="49" fontId="4" fillId="8" borderId="16" xfId="0" applyNumberFormat="1" applyFont="1" applyFill="1" applyBorder="1" applyAlignment="1">
      <alignment vertical="top"/>
    </xf>
    <xf numFmtId="49" fontId="3" fillId="0" borderId="3" xfId="0" applyNumberFormat="1" applyFont="1" applyBorder="1" applyAlignment="1">
      <alignment vertical="top"/>
    </xf>
    <xf numFmtId="3" fontId="3" fillId="0" borderId="67" xfId="0" applyNumberFormat="1" applyFont="1" applyFill="1" applyBorder="1" applyAlignment="1">
      <alignment horizontal="center" vertical="center" textRotation="90" wrapText="1"/>
    </xf>
    <xf numFmtId="3" fontId="4" fillId="0" borderId="66" xfId="0" applyNumberFormat="1" applyFont="1" applyBorder="1" applyAlignment="1">
      <alignment horizontal="center" vertical="top" wrapText="1"/>
    </xf>
    <xf numFmtId="164" fontId="4" fillId="7" borderId="4" xfId="0" applyNumberFormat="1" applyFont="1" applyFill="1" applyBorder="1" applyAlignment="1">
      <alignment horizontal="center" vertical="top" wrapText="1"/>
    </xf>
    <xf numFmtId="3" fontId="2" fillId="6" borderId="3" xfId="0" applyNumberFormat="1" applyFont="1" applyFill="1" applyBorder="1" applyAlignment="1">
      <alignment horizontal="center" vertical="top"/>
    </xf>
    <xf numFmtId="49" fontId="4" fillId="8" borderId="14" xfId="0" applyNumberFormat="1" applyFont="1" applyFill="1" applyBorder="1" applyAlignment="1">
      <alignment horizontal="center" vertical="top"/>
    </xf>
    <xf numFmtId="49" fontId="4" fillId="2" borderId="19" xfId="0" applyNumberFormat="1" applyFont="1" applyFill="1" applyBorder="1" applyAlignment="1">
      <alignment horizontal="center" vertical="top"/>
    </xf>
    <xf numFmtId="164" fontId="4" fillId="2" borderId="5" xfId="0" applyNumberFormat="1" applyFont="1" applyFill="1" applyBorder="1" applyAlignment="1">
      <alignment horizontal="center" vertical="top"/>
    </xf>
    <xf numFmtId="164" fontId="4" fillId="2" borderId="69" xfId="0" applyNumberFormat="1" applyFont="1" applyFill="1" applyBorder="1" applyAlignment="1">
      <alignment horizontal="center" vertical="top"/>
    </xf>
    <xf numFmtId="3" fontId="3" fillId="3" borderId="13" xfId="0" applyNumberFormat="1" applyFont="1" applyFill="1" applyBorder="1" applyAlignment="1">
      <alignment horizontal="center" vertical="center" wrapText="1"/>
    </xf>
    <xf numFmtId="164" fontId="3" fillId="6" borderId="11" xfId="0" applyNumberFormat="1" applyFont="1" applyFill="1" applyBorder="1" applyAlignment="1">
      <alignment horizontal="center" vertical="top" wrapText="1"/>
    </xf>
    <xf numFmtId="164" fontId="3" fillId="6" borderId="13" xfId="0" applyNumberFormat="1" applyFont="1" applyFill="1" applyBorder="1" applyAlignment="1">
      <alignment horizontal="center" vertical="top" wrapText="1"/>
    </xf>
    <xf numFmtId="3" fontId="3" fillId="6" borderId="44" xfId="0" applyNumberFormat="1" applyFont="1" applyFill="1" applyBorder="1" applyAlignment="1">
      <alignment horizontal="center" vertical="top"/>
    </xf>
    <xf numFmtId="49" fontId="4" fillId="8" borderId="12" xfId="0" applyNumberFormat="1" applyFont="1" applyFill="1" applyBorder="1" applyAlignment="1">
      <alignment horizontal="center" vertical="top"/>
    </xf>
    <xf numFmtId="3" fontId="3" fillId="3" borderId="9" xfId="0" applyNumberFormat="1" applyFont="1" applyFill="1" applyBorder="1" applyAlignment="1">
      <alignment horizontal="center" vertical="center" wrapText="1"/>
    </xf>
    <xf numFmtId="3" fontId="3" fillId="3" borderId="39" xfId="1" applyNumberFormat="1" applyFont="1" applyFill="1" applyBorder="1" applyAlignment="1">
      <alignment horizontal="center" vertical="top" wrapText="1"/>
    </xf>
    <xf numFmtId="164" fontId="3" fillId="3" borderId="43" xfId="0" applyNumberFormat="1" applyFont="1" applyFill="1" applyBorder="1" applyAlignment="1">
      <alignment horizontal="center" vertical="top" wrapText="1"/>
    </xf>
    <xf numFmtId="3" fontId="2" fillId="6" borderId="9" xfId="0" applyNumberFormat="1" applyFont="1" applyFill="1" applyBorder="1" applyAlignment="1">
      <alignment horizontal="center" vertical="top"/>
    </xf>
    <xf numFmtId="164" fontId="3" fillId="3" borderId="25" xfId="0" applyNumberFormat="1" applyFont="1" applyFill="1" applyBorder="1" applyAlignment="1">
      <alignment horizontal="center" vertical="top" wrapText="1"/>
    </xf>
    <xf numFmtId="3" fontId="3" fillId="6" borderId="51" xfId="0" applyNumberFormat="1" applyFont="1" applyFill="1" applyBorder="1" applyAlignment="1">
      <alignment vertical="top" wrapText="1"/>
    </xf>
    <xf numFmtId="164" fontId="3" fillId="3" borderId="60" xfId="0" applyNumberFormat="1" applyFont="1" applyFill="1" applyBorder="1" applyAlignment="1">
      <alignment horizontal="center" vertical="top" wrapText="1"/>
    </xf>
    <xf numFmtId="3" fontId="2" fillId="6" borderId="21" xfId="0" applyNumberFormat="1" applyFont="1" applyFill="1" applyBorder="1" applyAlignment="1">
      <alignment horizontal="center" vertical="top"/>
    </xf>
    <xf numFmtId="3" fontId="3" fillId="0" borderId="9" xfId="0" applyNumberFormat="1" applyFont="1" applyFill="1" applyBorder="1" applyAlignment="1">
      <alignment horizontal="center" vertical="center" wrapText="1"/>
    </xf>
    <xf numFmtId="3" fontId="2" fillId="0" borderId="21" xfId="0" applyNumberFormat="1" applyFont="1" applyBorder="1" applyAlignment="1">
      <alignment vertical="top"/>
    </xf>
    <xf numFmtId="3" fontId="2" fillId="0" borderId="56" xfId="0" applyNumberFormat="1" applyFont="1" applyFill="1" applyBorder="1" applyAlignment="1">
      <alignment horizontal="center" vertical="top"/>
    </xf>
    <xf numFmtId="3" fontId="3" fillId="0" borderId="29" xfId="1" applyNumberFormat="1" applyFont="1" applyBorder="1" applyAlignment="1">
      <alignment horizontal="center" vertical="top"/>
    </xf>
    <xf numFmtId="164" fontId="3" fillId="6" borderId="12" xfId="1" applyNumberFormat="1" applyFont="1" applyFill="1" applyBorder="1" applyAlignment="1">
      <alignment horizontal="center" vertical="top"/>
    </xf>
    <xf numFmtId="164" fontId="3" fillId="6" borderId="9" xfId="1" applyNumberFormat="1" applyFont="1" applyFill="1" applyBorder="1" applyAlignment="1">
      <alignment horizontal="center" vertical="top"/>
    </xf>
    <xf numFmtId="3" fontId="3" fillId="0" borderId="12" xfId="0" applyNumberFormat="1" applyFont="1" applyBorder="1" applyAlignment="1">
      <alignment vertical="top" wrapText="1"/>
    </xf>
    <xf numFmtId="3" fontId="3" fillId="3" borderId="12" xfId="0" applyNumberFormat="1" applyFont="1" applyFill="1" applyBorder="1" applyAlignment="1">
      <alignment vertical="top" wrapText="1"/>
    </xf>
    <xf numFmtId="3" fontId="3" fillId="0" borderId="29" xfId="1" applyNumberFormat="1" applyFont="1" applyFill="1" applyBorder="1" applyAlignment="1">
      <alignment horizontal="center" vertical="top"/>
    </xf>
    <xf numFmtId="49" fontId="3" fillId="0" borderId="9" xfId="0" applyNumberFormat="1" applyFont="1" applyBorder="1" applyAlignment="1">
      <alignment vertical="top"/>
    </xf>
    <xf numFmtId="164" fontId="5" fillId="6" borderId="35" xfId="0" applyNumberFormat="1" applyFont="1" applyFill="1" applyBorder="1" applyAlignment="1">
      <alignment vertical="top" wrapText="1"/>
    </xf>
    <xf numFmtId="49" fontId="4" fillId="8" borderId="15" xfId="0" applyNumberFormat="1" applyFont="1" applyFill="1" applyBorder="1" applyAlignment="1">
      <alignment vertical="top"/>
    </xf>
    <xf numFmtId="49" fontId="4" fillId="0" borderId="21" xfId="0" applyNumberFormat="1" applyFont="1" applyBorder="1" applyAlignment="1">
      <alignment vertical="top"/>
    </xf>
    <xf numFmtId="3" fontId="3" fillId="0" borderId="17" xfId="0" applyNumberFormat="1" applyFont="1" applyFill="1" applyBorder="1" applyAlignment="1">
      <alignment horizontal="center" vertical="center" wrapText="1"/>
    </xf>
    <xf numFmtId="3" fontId="2" fillId="6" borderId="48" xfId="0" applyNumberFormat="1" applyFont="1" applyFill="1" applyBorder="1" applyAlignment="1">
      <alignment horizontal="center" vertical="top"/>
    </xf>
    <xf numFmtId="3" fontId="3" fillId="0" borderId="17" xfId="0" applyNumberFormat="1" applyFont="1" applyFill="1" applyBorder="1" applyAlignment="1">
      <alignment horizontal="center" vertical="center" textRotation="90" wrapText="1"/>
    </xf>
    <xf numFmtId="3" fontId="3" fillId="0" borderId="35" xfId="0" applyNumberFormat="1" applyFont="1" applyFill="1" applyBorder="1" applyAlignment="1">
      <alignment horizontal="left" vertical="top"/>
    </xf>
    <xf numFmtId="3" fontId="3" fillId="0" borderId="58" xfId="0" applyNumberFormat="1" applyFont="1" applyFill="1" applyBorder="1" applyAlignment="1">
      <alignment horizontal="left" vertical="top"/>
    </xf>
    <xf numFmtId="3" fontId="3" fillId="0" borderId="52" xfId="0" applyNumberFormat="1" applyFont="1" applyFill="1" applyBorder="1" applyAlignment="1">
      <alignment horizontal="left" vertical="top"/>
    </xf>
    <xf numFmtId="49" fontId="4" fillId="6" borderId="9" xfId="0" applyNumberFormat="1" applyFont="1" applyFill="1" applyBorder="1" applyAlignment="1">
      <alignment vertical="top"/>
    </xf>
    <xf numFmtId="3" fontId="4" fillId="6" borderId="29" xfId="0" applyNumberFormat="1" applyFont="1" applyFill="1" applyBorder="1" applyAlignment="1">
      <alignment horizontal="center" vertical="center"/>
    </xf>
    <xf numFmtId="3" fontId="3" fillId="6" borderId="29" xfId="1" applyNumberFormat="1" applyFont="1" applyFill="1" applyBorder="1" applyAlignment="1">
      <alignment horizontal="center" vertical="top"/>
    </xf>
    <xf numFmtId="49" fontId="4" fillId="6" borderId="21" xfId="0" applyNumberFormat="1" applyFont="1" applyFill="1" applyBorder="1" applyAlignment="1">
      <alignment vertical="top"/>
    </xf>
    <xf numFmtId="3" fontId="3" fillId="6" borderId="0" xfId="0" applyNumberFormat="1" applyFont="1" applyFill="1" applyBorder="1" applyAlignment="1">
      <alignment horizontal="center" vertical="center" textRotation="90" wrapText="1"/>
    </xf>
    <xf numFmtId="3" fontId="3" fillId="0" borderId="34" xfId="0" applyNumberFormat="1" applyFont="1" applyFill="1" applyBorder="1" applyAlignment="1">
      <alignment horizontal="left" vertical="top"/>
    </xf>
    <xf numFmtId="3" fontId="3" fillId="6" borderId="51" xfId="0" applyNumberFormat="1" applyFont="1" applyFill="1" applyBorder="1" applyAlignment="1">
      <alignment horizontal="left" vertical="top" wrapText="1"/>
    </xf>
    <xf numFmtId="164" fontId="3" fillId="0" borderId="12" xfId="0" applyNumberFormat="1" applyFont="1" applyFill="1" applyBorder="1" applyAlignment="1">
      <alignment horizontal="center" vertical="top"/>
    </xf>
    <xf numFmtId="164" fontId="3" fillId="0" borderId="9" xfId="0" applyNumberFormat="1" applyFont="1" applyFill="1" applyBorder="1" applyAlignment="1">
      <alignment horizontal="center" vertical="top"/>
    </xf>
    <xf numFmtId="3" fontId="3" fillId="0" borderId="15" xfId="0" applyNumberFormat="1" applyFont="1" applyFill="1" applyBorder="1" applyAlignment="1">
      <alignment horizontal="left" vertical="top"/>
    </xf>
    <xf numFmtId="49" fontId="4" fillId="0" borderId="17" xfId="0" applyNumberFormat="1" applyFont="1" applyBorder="1" applyAlignment="1">
      <alignment vertical="top"/>
    </xf>
    <xf numFmtId="49" fontId="4" fillId="6" borderId="0" xfId="0" applyNumberFormat="1" applyFont="1" applyFill="1" applyBorder="1" applyAlignment="1">
      <alignment vertical="top"/>
    </xf>
    <xf numFmtId="3" fontId="3" fillId="6" borderId="9" xfId="0" applyNumberFormat="1" applyFont="1" applyFill="1" applyBorder="1" applyAlignment="1">
      <alignment horizontal="center" vertical="center" wrapText="1"/>
    </xf>
    <xf numFmtId="3" fontId="3" fillId="6" borderId="15" xfId="0" applyNumberFormat="1" applyFont="1" applyFill="1" applyBorder="1" applyAlignment="1">
      <alignment horizontal="left" vertical="top"/>
    </xf>
    <xf numFmtId="3" fontId="3" fillId="6" borderId="35" xfId="0" applyNumberFormat="1" applyFont="1" applyFill="1" applyBorder="1" applyAlignment="1">
      <alignment horizontal="left" vertical="top"/>
    </xf>
    <xf numFmtId="49" fontId="4" fillId="0" borderId="68" xfId="0" applyNumberFormat="1" applyFont="1" applyBorder="1" applyAlignment="1">
      <alignment horizontal="center" vertical="top"/>
    </xf>
    <xf numFmtId="3" fontId="3" fillId="0" borderId="3" xfId="0" applyNumberFormat="1" applyFont="1" applyFill="1" applyBorder="1" applyAlignment="1">
      <alignment horizontal="center" vertical="center" wrapText="1"/>
    </xf>
    <xf numFmtId="3" fontId="3" fillId="0" borderId="16" xfId="0" applyNumberFormat="1" applyFont="1" applyFill="1" applyBorder="1" applyAlignment="1">
      <alignment horizontal="left" vertical="top"/>
    </xf>
    <xf numFmtId="3" fontId="3" fillId="0" borderId="71" xfId="0" applyNumberFormat="1" applyFont="1" applyBorder="1" applyAlignment="1">
      <alignment horizontal="left" vertical="top"/>
    </xf>
    <xf numFmtId="49" fontId="4" fillId="11" borderId="13" xfId="0" applyNumberFormat="1" applyFont="1" applyFill="1" applyBorder="1" applyAlignment="1">
      <alignment horizontal="center" vertical="top"/>
    </xf>
    <xf numFmtId="49" fontId="4" fillId="6" borderId="27" xfId="0" applyNumberFormat="1" applyFont="1" applyFill="1" applyBorder="1" applyAlignment="1">
      <alignment vertical="top"/>
    </xf>
    <xf numFmtId="3" fontId="3" fillId="6" borderId="22" xfId="0" applyNumberFormat="1" applyFont="1" applyFill="1" applyBorder="1" applyAlignment="1">
      <alignment horizontal="center" vertical="center" wrapText="1"/>
    </xf>
    <xf numFmtId="3" fontId="4" fillId="6" borderId="37" xfId="0" applyNumberFormat="1" applyFont="1" applyFill="1" applyBorder="1" applyAlignment="1">
      <alignment horizontal="center" vertical="center"/>
    </xf>
    <xf numFmtId="3" fontId="3" fillId="6" borderId="37" xfId="0" applyNumberFormat="1" applyFont="1" applyFill="1" applyBorder="1" applyAlignment="1">
      <alignment horizontal="center" vertical="top" wrapText="1"/>
    </xf>
    <xf numFmtId="164" fontId="4" fillId="6" borderId="11" xfId="0" applyNumberFormat="1" applyFont="1" applyFill="1" applyBorder="1" applyAlignment="1">
      <alignment horizontal="right" vertical="top" wrapText="1"/>
    </xf>
    <xf numFmtId="164" fontId="4" fillId="6" borderId="13" xfId="0" applyNumberFormat="1" applyFont="1" applyFill="1" applyBorder="1" applyAlignment="1">
      <alignment horizontal="right" vertical="top" wrapText="1"/>
    </xf>
    <xf numFmtId="164" fontId="4" fillId="6" borderId="70" xfId="0" applyNumberFormat="1" applyFont="1" applyFill="1" applyBorder="1" applyAlignment="1">
      <alignment horizontal="right" vertical="top" wrapText="1"/>
    </xf>
    <xf numFmtId="3" fontId="3" fillId="6" borderId="11" xfId="0" applyNumberFormat="1" applyFont="1" applyFill="1" applyBorder="1" applyAlignment="1">
      <alignment horizontal="left" vertical="top" wrapText="1"/>
    </xf>
    <xf numFmtId="3" fontId="2" fillId="6" borderId="13" xfId="0" applyNumberFormat="1" applyFont="1" applyFill="1" applyBorder="1" applyAlignment="1">
      <alignment horizontal="center" vertical="top"/>
    </xf>
    <xf numFmtId="3" fontId="3" fillId="6" borderId="20" xfId="0" applyNumberFormat="1" applyFont="1" applyFill="1" applyBorder="1" applyAlignment="1">
      <alignment horizontal="left" vertical="top"/>
    </xf>
    <xf numFmtId="3" fontId="3" fillId="6" borderId="36" xfId="0" applyNumberFormat="1" applyFont="1" applyFill="1" applyBorder="1" applyAlignment="1">
      <alignment horizontal="left" vertical="top"/>
    </xf>
    <xf numFmtId="49" fontId="4" fillId="6" borderId="9" xfId="0" applyNumberFormat="1" applyFont="1" applyFill="1" applyBorder="1" applyAlignment="1">
      <alignment horizontal="center" vertical="top"/>
    </xf>
    <xf numFmtId="3" fontId="3" fillId="6" borderId="0" xfId="0" applyNumberFormat="1" applyFont="1" applyFill="1" applyBorder="1" applyAlignment="1">
      <alignment horizontal="center" vertical="center" wrapText="1"/>
    </xf>
    <xf numFmtId="3" fontId="4" fillId="6" borderId="29" xfId="0" applyNumberFormat="1" applyFont="1" applyFill="1" applyBorder="1" applyAlignment="1">
      <alignment horizontal="center" vertical="top"/>
    </xf>
    <xf numFmtId="3" fontId="3" fillId="6" borderId="29" xfId="0" applyNumberFormat="1" applyFont="1" applyFill="1" applyBorder="1" applyAlignment="1">
      <alignment horizontal="center" vertical="top" wrapText="1"/>
    </xf>
    <xf numFmtId="49" fontId="4" fillId="6" borderId="0" xfId="0" applyNumberFormat="1" applyFont="1" applyFill="1" applyBorder="1" applyAlignment="1">
      <alignment horizontal="center" vertical="top"/>
    </xf>
    <xf numFmtId="3" fontId="3" fillId="6" borderId="48" xfId="0" applyNumberFormat="1" applyFont="1" applyFill="1" applyBorder="1" applyAlignment="1">
      <alignment vertical="top" wrapText="1"/>
    </xf>
    <xf numFmtId="3" fontId="3" fillId="6" borderId="55" xfId="0" applyNumberFormat="1" applyFont="1" applyFill="1" applyBorder="1" applyAlignment="1">
      <alignment horizontal="center" vertical="center" wrapText="1"/>
    </xf>
    <xf numFmtId="0" fontId="3" fillId="0" borderId="57" xfId="0" applyFont="1" applyFill="1" applyBorder="1" applyAlignment="1">
      <alignment horizontal="left" vertical="top" wrapText="1"/>
    </xf>
    <xf numFmtId="49" fontId="4" fillId="6" borderId="17" xfId="0" applyNumberFormat="1" applyFont="1" applyFill="1" applyBorder="1" applyAlignment="1">
      <alignment horizontal="center" vertical="top"/>
    </xf>
    <xf numFmtId="3" fontId="3" fillId="6" borderId="21" xfId="0" applyNumberFormat="1" applyFont="1" applyFill="1" applyBorder="1" applyAlignment="1">
      <alignment horizontal="center" vertical="center" wrapText="1"/>
    </xf>
    <xf numFmtId="3" fontId="4" fillId="6" borderId="39" xfId="0" applyNumberFormat="1" applyFont="1" applyFill="1" applyBorder="1" applyAlignment="1">
      <alignment horizontal="center" vertical="top"/>
    </xf>
    <xf numFmtId="3" fontId="3" fillId="6" borderId="39" xfId="0" applyNumberFormat="1" applyFont="1" applyFill="1" applyBorder="1" applyAlignment="1">
      <alignment horizontal="center" vertical="top" wrapText="1"/>
    </xf>
    <xf numFmtId="164" fontId="3" fillId="6" borderId="63" xfId="0" applyNumberFormat="1" applyFont="1" applyFill="1" applyBorder="1" applyAlignment="1">
      <alignment horizontal="center" vertical="top" wrapText="1"/>
    </xf>
    <xf numFmtId="49" fontId="4" fillId="0" borderId="0" xfId="0" applyNumberFormat="1" applyFont="1" applyBorder="1" applyAlignment="1">
      <alignment horizontal="center" vertical="top"/>
    </xf>
    <xf numFmtId="3" fontId="3" fillId="0" borderId="67" xfId="0" applyNumberFormat="1" applyFont="1" applyFill="1" applyBorder="1" applyAlignment="1">
      <alignment horizontal="center" vertical="center" wrapText="1"/>
    </xf>
    <xf numFmtId="3" fontId="4" fillId="7" borderId="40" xfId="0" applyNumberFormat="1" applyFont="1" applyFill="1" applyBorder="1" applyAlignment="1">
      <alignment horizontal="right" vertical="top" wrapText="1"/>
    </xf>
    <xf numFmtId="164" fontId="4" fillId="7" borderId="63" xfId="0" applyNumberFormat="1" applyFont="1" applyFill="1" applyBorder="1" applyAlignment="1">
      <alignment horizontal="center" vertical="top" wrapText="1"/>
    </xf>
    <xf numFmtId="164" fontId="4" fillId="7" borderId="43" xfId="0" applyNumberFormat="1" applyFont="1" applyFill="1" applyBorder="1" applyAlignment="1">
      <alignment horizontal="center" vertical="top" wrapText="1"/>
    </xf>
    <xf numFmtId="164" fontId="4" fillId="7" borderId="60" xfId="0" applyNumberFormat="1" applyFont="1" applyFill="1" applyBorder="1" applyAlignment="1">
      <alignment horizontal="center" vertical="top" wrapText="1"/>
    </xf>
    <xf numFmtId="164" fontId="3" fillId="0" borderId="46" xfId="0" applyNumberFormat="1" applyFont="1" applyBorder="1" applyAlignment="1">
      <alignment horizontal="center" vertical="top"/>
    </xf>
    <xf numFmtId="164" fontId="3" fillId="0" borderId="47" xfId="0" applyNumberFormat="1" applyFont="1" applyBorder="1" applyAlignment="1">
      <alignment horizontal="center" vertical="top"/>
    </xf>
    <xf numFmtId="164" fontId="3" fillId="0" borderId="45" xfId="0" applyNumberFormat="1" applyFont="1" applyBorder="1" applyAlignment="1">
      <alignment horizontal="center" vertical="top"/>
    </xf>
    <xf numFmtId="3" fontId="3" fillId="0" borderId="20" xfId="0" applyNumberFormat="1" applyFont="1" applyBorder="1" applyAlignment="1">
      <alignment horizontal="left" vertical="top"/>
    </xf>
    <xf numFmtId="3" fontId="3" fillId="0" borderId="36" xfId="0" applyNumberFormat="1" applyFont="1" applyBorder="1" applyAlignment="1">
      <alignment horizontal="left" vertical="top"/>
    </xf>
    <xf numFmtId="3" fontId="3" fillId="6" borderId="0" xfId="0" applyNumberFormat="1" applyFont="1" applyFill="1" applyBorder="1" applyAlignment="1">
      <alignment horizontal="center" vertical="top"/>
    </xf>
    <xf numFmtId="49" fontId="4" fillId="0" borderId="0" xfId="0" applyNumberFormat="1" applyFont="1" applyBorder="1" applyAlignment="1">
      <alignment vertical="top"/>
    </xf>
    <xf numFmtId="3" fontId="2" fillId="0" borderId="21" xfId="0" applyNumberFormat="1" applyFont="1" applyBorder="1" applyAlignment="1">
      <alignment horizontal="center" vertical="top"/>
    </xf>
    <xf numFmtId="3" fontId="3" fillId="0" borderId="15" xfId="0" applyNumberFormat="1" applyFont="1" applyBorder="1" applyAlignment="1">
      <alignment horizontal="left" vertical="top"/>
    </xf>
    <xf numFmtId="3" fontId="3" fillId="0" borderId="35" xfId="0" applyNumberFormat="1" applyFont="1" applyBorder="1" applyAlignment="1">
      <alignment horizontal="left" vertical="top"/>
    </xf>
    <xf numFmtId="3" fontId="2" fillId="0" borderId="3" xfId="0" applyNumberFormat="1" applyFont="1" applyFill="1" applyBorder="1" applyAlignment="1">
      <alignment horizontal="center" vertical="top" wrapText="1"/>
    </xf>
    <xf numFmtId="3" fontId="3" fillId="6" borderId="0" xfId="0" applyNumberFormat="1" applyFont="1" applyFill="1" applyBorder="1" applyAlignment="1">
      <alignment horizontal="center" vertical="top" wrapText="1"/>
    </xf>
    <xf numFmtId="49" fontId="4" fillId="0" borderId="27" xfId="0" applyNumberFormat="1" applyFont="1" applyBorder="1" applyAlignment="1">
      <alignment vertical="top"/>
    </xf>
    <xf numFmtId="3" fontId="3" fillId="0" borderId="22" xfId="0" applyNumberFormat="1" applyFont="1" applyFill="1" applyBorder="1" applyAlignment="1">
      <alignment horizontal="center" vertical="center" wrapText="1"/>
    </xf>
    <xf numFmtId="164" fontId="3" fillId="0" borderId="48" xfId="0" applyNumberFormat="1" applyFont="1" applyBorder="1" applyAlignment="1">
      <alignment horizontal="center" vertical="top"/>
    </xf>
    <xf numFmtId="3" fontId="3" fillId="0" borderId="46" xfId="0" applyNumberFormat="1" applyFont="1" applyFill="1" applyBorder="1" applyAlignment="1">
      <alignment horizontal="left" vertical="top"/>
    </xf>
    <xf numFmtId="3" fontId="2" fillId="0" borderId="47" xfId="0" applyNumberFormat="1" applyFont="1" applyFill="1" applyBorder="1" applyAlignment="1">
      <alignment horizontal="center" vertical="top"/>
    </xf>
    <xf numFmtId="3" fontId="3" fillId="0" borderId="20" xfId="0" applyNumberFormat="1" applyFont="1" applyFill="1" applyBorder="1" applyAlignment="1">
      <alignment horizontal="left" vertical="top"/>
    </xf>
    <xf numFmtId="3" fontId="3" fillId="0" borderId="0" xfId="0" applyNumberFormat="1" applyFont="1" applyFill="1" applyBorder="1" applyAlignment="1">
      <alignment horizontal="center" vertical="center" wrapText="1"/>
    </xf>
    <xf numFmtId="3" fontId="3" fillId="0" borderId="51" xfId="0" applyNumberFormat="1" applyFont="1" applyFill="1" applyBorder="1" applyAlignment="1">
      <alignment horizontal="left" vertical="top"/>
    </xf>
    <xf numFmtId="3" fontId="3" fillId="0" borderId="52" xfId="0" applyNumberFormat="1" applyFont="1" applyBorder="1" applyAlignment="1">
      <alignment horizontal="left" vertical="top"/>
    </xf>
    <xf numFmtId="3" fontId="4" fillId="0" borderId="39" xfId="0" applyNumberFormat="1" applyFont="1" applyBorder="1" applyAlignment="1">
      <alignment horizontal="center" vertical="top"/>
    </xf>
    <xf numFmtId="3" fontId="16" fillId="6" borderId="39" xfId="0" applyNumberFormat="1" applyFont="1" applyFill="1" applyBorder="1" applyAlignment="1">
      <alignment horizontal="center" vertical="top"/>
    </xf>
    <xf numFmtId="164" fontId="16" fillId="6" borderId="63" xfId="0" applyNumberFormat="1" applyFont="1" applyFill="1" applyBorder="1" applyAlignment="1">
      <alignment horizontal="center" vertical="top"/>
    </xf>
    <xf numFmtId="164" fontId="16" fillId="6" borderId="43" xfId="0" applyNumberFormat="1" applyFont="1" applyFill="1" applyBorder="1" applyAlignment="1">
      <alignment horizontal="center" vertical="top"/>
    </xf>
    <xf numFmtId="164" fontId="16" fillId="6" borderId="34" xfId="0" applyNumberFormat="1" applyFont="1" applyFill="1" applyBorder="1" applyAlignment="1">
      <alignment horizontal="center" vertical="top" wrapText="1"/>
    </xf>
    <xf numFmtId="3" fontId="2" fillId="6" borderId="43" xfId="0" applyNumberFormat="1" applyFont="1" applyFill="1" applyBorder="1" applyAlignment="1">
      <alignment horizontal="center" vertical="top" wrapText="1"/>
    </xf>
    <xf numFmtId="164" fontId="3" fillId="0" borderId="0" xfId="0" applyNumberFormat="1" applyFont="1" applyAlignment="1">
      <alignment vertical="top" wrapText="1"/>
    </xf>
    <xf numFmtId="3" fontId="16" fillId="6" borderId="29" xfId="0" applyNumberFormat="1" applyFont="1" applyFill="1" applyBorder="1" applyAlignment="1">
      <alignment horizontal="center" vertical="top"/>
    </xf>
    <xf numFmtId="164" fontId="16" fillId="6" borderId="12" xfId="0" applyNumberFormat="1" applyFont="1" applyFill="1" applyBorder="1" applyAlignment="1">
      <alignment horizontal="center" vertical="top"/>
    </xf>
    <xf numFmtId="164" fontId="16" fillId="6" borderId="9" xfId="0" applyNumberFormat="1" applyFont="1" applyFill="1" applyBorder="1" applyAlignment="1">
      <alignment horizontal="center" vertical="top"/>
    </xf>
    <xf numFmtId="164" fontId="16" fillId="6" borderId="35" xfId="0" applyNumberFormat="1" applyFont="1" applyFill="1" applyBorder="1" applyAlignment="1">
      <alignment horizontal="center" vertical="top" wrapText="1"/>
    </xf>
    <xf numFmtId="49" fontId="5" fillId="0" borderId="9" xfId="0" applyNumberFormat="1" applyFont="1" applyBorder="1" applyAlignment="1">
      <alignment vertical="top"/>
    </xf>
    <xf numFmtId="3" fontId="4" fillId="0" borderId="50" xfId="0" applyNumberFormat="1" applyFont="1" applyBorder="1" applyAlignment="1">
      <alignment horizontal="center" vertical="top"/>
    </xf>
    <xf numFmtId="3" fontId="19" fillId="6" borderId="29" xfId="0" applyNumberFormat="1" applyFont="1" applyFill="1" applyBorder="1" applyAlignment="1">
      <alignment horizontal="center" vertical="top" wrapText="1"/>
    </xf>
    <xf numFmtId="164" fontId="19" fillId="6" borderId="12" xfId="0" applyNumberFormat="1" applyFont="1" applyFill="1" applyBorder="1" applyAlignment="1">
      <alignment horizontal="center" vertical="top" wrapText="1"/>
    </xf>
    <xf numFmtId="164" fontId="19" fillId="6" borderId="9" xfId="0" applyNumberFormat="1" applyFont="1" applyFill="1" applyBorder="1" applyAlignment="1">
      <alignment horizontal="center" vertical="top" wrapText="1"/>
    </xf>
    <xf numFmtId="164" fontId="19" fillId="6" borderId="35" xfId="0" applyNumberFormat="1" applyFont="1" applyFill="1" applyBorder="1" applyAlignment="1">
      <alignment horizontal="center" vertical="top" wrapText="1"/>
    </xf>
    <xf numFmtId="164" fontId="16" fillId="0" borderId="12" xfId="0" applyNumberFormat="1" applyFont="1" applyBorder="1" applyAlignment="1">
      <alignment horizontal="center" vertical="top"/>
    </xf>
    <xf numFmtId="164" fontId="16" fillId="0" borderId="9" xfId="0" applyNumberFormat="1" applyFont="1" applyBorder="1" applyAlignment="1">
      <alignment horizontal="center" vertical="top"/>
    </xf>
    <xf numFmtId="164" fontId="16" fillId="6" borderId="35" xfId="0" applyNumberFormat="1" applyFont="1" applyFill="1" applyBorder="1" applyAlignment="1">
      <alignment horizontal="center" vertical="top"/>
    </xf>
    <xf numFmtId="49" fontId="3" fillId="8" borderId="12" xfId="0" applyNumberFormat="1" applyFont="1" applyFill="1" applyBorder="1" applyAlignment="1">
      <alignment horizontal="center" vertical="top"/>
    </xf>
    <xf numFmtId="3" fontId="3" fillId="0" borderId="55" xfId="0" applyNumberFormat="1" applyFont="1" applyBorder="1" applyAlignment="1">
      <alignment horizontal="center" vertical="center" wrapText="1"/>
    </xf>
    <xf numFmtId="3" fontId="16" fillId="0" borderId="29" xfId="0" applyNumberFormat="1" applyFont="1" applyBorder="1" applyAlignment="1">
      <alignment horizontal="center" vertical="top"/>
    </xf>
    <xf numFmtId="164" fontId="16" fillId="3" borderId="12" xfId="0" applyNumberFormat="1" applyFont="1" applyFill="1" applyBorder="1" applyAlignment="1">
      <alignment horizontal="center" vertical="top" wrapText="1"/>
    </xf>
    <xf numFmtId="164" fontId="16" fillId="3" borderId="9" xfId="0" applyNumberFormat="1" applyFont="1" applyFill="1" applyBorder="1" applyAlignment="1">
      <alignment horizontal="center" vertical="top" wrapText="1"/>
    </xf>
    <xf numFmtId="3" fontId="3" fillId="6" borderId="42" xfId="0" applyNumberFormat="1" applyFont="1" applyFill="1" applyBorder="1" applyAlignment="1">
      <alignment horizontal="left" vertical="top"/>
    </xf>
    <xf numFmtId="3" fontId="3" fillId="6" borderId="34" xfId="0" applyNumberFormat="1" applyFont="1" applyFill="1" applyBorder="1" applyAlignment="1">
      <alignment horizontal="left" vertical="top"/>
    </xf>
    <xf numFmtId="3" fontId="3" fillId="0" borderId="0" xfId="0" applyNumberFormat="1" applyFont="1" applyBorder="1" applyAlignment="1">
      <alignment horizontal="center" vertical="center" wrapText="1"/>
    </xf>
    <xf numFmtId="3" fontId="16" fillId="0" borderId="29" xfId="0" applyNumberFormat="1" applyFont="1" applyFill="1" applyBorder="1" applyAlignment="1">
      <alignment horizontal="center" vertical="top" wrapText="1"/>
    </xf>
    <xf numFmtId="164" fontId="16" fillId="0" borderId="12" xfId="0" applyNumberFormat="1" applyFont="1" applyFill="1" applyBorder="1" applyAlignment="1">
      <alignment horizontal="center" vertical="top"/>
    </xf>
    <xf numFmtId="164" fontId="16" fillId="0" borderId="9" xfId="0" applyNumberFormat="1" applyFont="1" applyFill="1" applyBorder="1" applyAlignment="1">
      <alignment horizontal="center" vertical="top"/>
    </xf>
    <xf numFmtId="3" fontId="3" fillId="0" borderId="21" xfId="0" applyNumberFormat="1" applyFont="1" applyBorder="1" applyAlignment="1">
      <alignment horizontal="center" vertical="center" wrapText="1"/>
    </xf>
    <xf numFmtId="164" fontId="19" fillId="6" borderId="12" xfId="0" applyNumberFormat="1" applyFont="1" applyFill="1" applyBorder="1" applyAlignment="1">
      <alignment horizontal="center" vertical="top"/>
    </xf>
    <xf numFmtId="164" fontId="19" fillId="6" borderId="9" xfId="0" applyNumberFormat="1" applyFont="1" applyFill="1" applyBorder="1" applyAlignment="1">
      <alignment horizontal="center" vertical="top"/>
    </xf>
    <xf numFmtId="164" fontId="19" fillId="6" borderId="35" xfId="0" applyNumberFormat="1" applyFont="1" applyFill="1" applyBorder="1" applyAlignment="1">
      <alignment horizontal="center" vertical="top"/>
    </xf>
    <xf numFmtId="3" fontId="3" fillId="6" borderId="58" xfId="0" applyNumberFormat="1" applyFont="1" applyFill="1" applyBorder="1" applyAlignment="1">
      <alignment horizontal="left" vertical="top"/>
    </xf>
    <xf numFmtId="3" fontId="3" fillId="6" borderId="52" xfId="0" applyNumberFormat="1" applyFont="1" applyFill="1" applyBorder="1" applyAlignment="1">
      <alignment horizontal="left" vertical="top"/>
    </xf>
    <xf numFmtId="0" fontId="16" fillId="6" borderId="29" xfId="0" applyFont="1" applyFill="1" applyBorder="1" applyAlignment="1">
      <alignment horizontal="center" vertical="top"/>
    </xf>
    <xf numFmtId="164" fontId="16" fillId="6" borderId="12" xfId="0" applyNumberFormat="1" applyFont="1" applyFill="1" applyBorder="1" applyAlignment="1">
      <alignment horizontal="center" vertical="top" wrapText="1"/>
    </xf>
    <xf numFmtId="164" fontId="16" fillId="6" borderId="9" xfId="0" applyNumberFormat="1" applyFont="1" applyFill="1" applyBorder="1" applyAlignment="1">
      <alignment horizontal="center" vertical="top" wrapText="1"/>
    </xf>
    <xf numFmtId="0" fontId="16" fillId="6" borderId="29" xfId="0" applyFont="1" applyFill="1" applyBorder="1" applyAlignment="1">
      <alignment horizontal="center" vertical="top" wrapText="1"/>
    </xf>
    <xf numFmtId="49" fontId="4" fillId="8" borderId="15" xfId="0" applyNumberFormat="1" applyFont="1" applyFill="1" applyBorder="1" applyAlignment="1">
      <alignment horizontal="center" vertical="top"/>
    </xf>
    <xf numFmtId="49" fontId="4" fillId="2" borderId="17" xfId="0" applyNumberFormat="1" applyFont="1" applyFill="1" applyBorder="1" applyAlignment="1">
      <alignment horizontal="center" vertical="top"/>
    </xf>
    <xf numFmtId="49" fontId="3" fillId="8" borderId="16" xfId="0" applyNumberFormat="1" applyFont="1" applyFill="1" applyBorder="1" applyAlignment="1">
      <alignment horizontal="center" vertical="top"/>
    </xf>
    <xf numFmtId="49" fontId="4" fillId="2" borderId="18" xfId="0" applyNumberFormat="1" applyFont="1" applyFill="1" applyBorder="1" applyAlignment="1">
      <alignment horizontal="center" vertical="top"/>
    </xf>
    <xf numFmtId="49" fontId="5" fillId="0" borderId="3" xfId="0" applyNumberFormat="1" applyFont="1" applyBorder="1" applyAlignment="1">
      <alignment vertical="top"/>
    </xf>
    <xf numFmtId="164" fontId="4" fillId="4" borderId="62" xfId="0" applyNumberFormat="1" applyFont="1" applyFill="1" applyBorder="1" applyAlignment="1">
      <alignment horizontal="center" vertical="top" wrapText="1"/>
    </xf>
    <xf numFmtId="164" fontId="4" fillId="4" borderId="1" xfId="0" applyNumberFormat="1" applyFont="1" applyFill="1" applyBorder="1" applyAlignment="1">
      <alignment horizontal="center" vertical="top" wrapText="1"/>
    </xf>
    <xf numFmtId="164" fontId="4" fillId="4" borderId="4" xfId="0" applyNumberFormat="1" applyFont="1" applyFill="1" applyBorder="1" applyAlignment="1">
      <alignment horizontal="center" vertical="top" wrapText="1"/>
    </xf>
    <xf numFmtId="49" fontId="4" fillId="8" borderId="8" xfId="0" applyNumberFormat="1" applyFont="1" applyFill="1" applyBorder="1" applyAlignment="1">
      <alignment horizontal="center" vertical="top"/>
    </xf>
    <xf numFmtId="49" fontId="4" fillId="2" borderId="2" xfId="0" applyNumberFormat="1" applyFont="1" applyFill="1" applyBorder="1" applyAlignment="1">
      <alignment horizontal="center" vertical="top"/>
    </xf>
    <xf numFmtId="49" fontId="4" fillId="2" borderId="10" xfId="0" applyNumberFormat="1" applyFont="1" applyFill="1" applyBorder="1" applyAlignment="1">
      <alignment horizontal="center" vertical="top"/>
    </xf>
    <xf numFmtId="3" fontId="3" fillId="0" borderId="48" xfId="0" applyNumberFormat="1" applyFont="1" applyFill="1" applyBorder="1" applyAlignment="1">
      <alignment horizontal="center" vertical="center" wrapText="1"/>
    </xf>
    <xf numFmtId="3" fontId="3" fillId="0" borderId="53" xfId="0" applyNumberFormat="1" applyFont="1" applyFill="1" applyBorder="1" applyAlignment="1">
      <alignment horizontal="center" vertical="top"/>
    </xf>
    <xf numFmtId="164" fontId="3" fillId="3" borderId="13" xfId="0" applyNumberFormat="1" applyFont="1" applyFill="1" applyBorder="1" applyAlignment="1">
      <alignment horizontal="center" vertical="top"/>
    </xf>
    <xf numFmtId="3" fontId="3" fillId="9" borderId="72" xfId="0" applyNumberFormat="1" applyFont="1" applyFill="1" applyBorder="1" applyAlignment="1">
      <alignment horizontal="center" vertical="top"/>
    </xf>
    <xf numFmtId="49" fontId="4" fillId="2" borderId="5" xfId="0" applyNumberFormat="1" applyFont="1" applyFill="1" applyBorder="1" applyAlignment="1">
      <alignment horizontal="center" vertical="top"/>
    </xf>
    <xf numFmtId="49" fontId="4" fillId="0" borderId="5" xfId="0" applyNumberFormat="1" applyFont="1" applyBorder="1" applyAlignment="1">
      <alignment vertical="top"/>
    </xf>
    <xf numFmtId="3" fontId="3" fillId="3" borderId="5" xfId="0" applyNumberFormat="1" applyFont="1" applyFill="1" applyBorder="1" applyAlignment="1">
      <alignment horizontal="left" vertical="top" wrapText="1"/>
    </xf>
    <xf numFmtId="3" fontId="2" fillId="0" borderId="5" xfId="0" applyNumberFormat="1" applyFont="1" applyFill="1" applyBorder="1" applyAlignment="1">
      <alignment horizontal="center" vertical="center" textRotation="90" wrapText="1"/>
    </xf>
    <xf numFmtId="3" fontId="4" fillId="0" borderId="6" xfId="0" applyNumberFormat="1" applyFont="1" applyBorder="1" applyAlignment="1">
      <alignment horizontal="center" vertical="top"/>
    </xf>
    <xf numFmtId="3" fontId="3" fillId="0" borderId="6" xfId="0" applyNumberFormat="1" applyFont="1" applyBorder="1" applyAlignment="1">
      <alignment horizontal="center" vertical="top"/>
    </xf>
    <xf numFmtId="164" fontId="3" fillId="6" borderId="8" xfId="0" applyNumberFormat="1" applyFont="1" applyFill="1" applyBorder="1" applyAlignment="1">
      <alignment horizontal="center" vertical="top"/>
    </xf>
    <xf numFmtId="164" fontId="3" fillId="6" borderId="5" xfId="0" applyNumberFormat="1" applyFont="1" applyFill="1" applyBorder="1" applyAlignment="1">
      <alignment horizontal="center" vertical="top"/>
    </xf>
    <xf numFmtId="164" fontId="3" fillId="3" borderId="69" xfId="0" applyNumberFormat="1" applyFont="1" applyFill="1" applyBorder="1" applyAlignment="1">
      <alignment horizontal="center" vertical="top" wrapText="1"/>
    </xf>
    <xf numFmtId="3" fontId="3" fillId="6" borderId="8" xfId="0" applyNumberFormat="1" applyFont="1" applyFill="1" applyBorder="1" applyAlignment="1">
      <alignment horizontal="left" vertical="top" wrapText="1"/>
    </xf>
    <xf numFmtId="3" fontId="2" fillId="6" borderId="5" xfId="0" applyNumberFormat="1" applyFont="1" applyFill="1" applyBorder="1" applyAlignment="1">
      <alignment horizontal="center" vertical="top"/>
    </xf>
    <xf numFmtId="3" fontId="3" fillId="0" borderId="7" xfId="0" applyNumberFormat="1" applyFont="1" applyFill="1" applyBorder="1" applyAlignment="1">
      <alignment horizontal="center" vertical="top"/>
    </xf>
    <xf numFmtId="3" fontId="3" fillId="0" borderId="12" xfId="0" applyNumberFormat="1" applyFont="1" applyBorder="1" applyAlignment="1">
      <alignment vertical="top"/>
    </xf>
    <xf numFmtId="3" fontId="1" fillId="6" borderId="13" xfId="0" applyNumberFormat="1" applyFont="1" applyFill="1" applyBorder="1" applyAlignment="1">
      <alignment horizontal="left" vertical="top" wrapText="1"/>
    </xf>
    <xf numFmtId="3" fontId="2" fillId="0" borderId="54" xfId="0" applyNumberFormat="1" applyFont="1" applyBorder="1" applyAlignment="1">
      <alignment horizontal="center" vertical="center" wrapText="1"/>
    </xf>
    <xf numFmtId="164" fontId="2" fillId="0" borderId="13" xfId="0" applyNumberFormat="1" applyFont="1" applyBorder="1" applyAlignment="1">
      <alignment horizontal="center" vertical="top"/>
    </xf>
    <xf numFmtId="164" fontId="2" fillId="3" borderId="36" xfId="0" applyNumberFormat="1" applyFont="1" applyFill="1" applyBorder="1" applyAlignment="1">
      <alignment horizontal="center" vertical="top"/>
    </xf>
    <xf numFmtId="3" fontId="2" fillId="0" borderId="13" xfId="0" applyNumberFormat="1" applyFont="1" applyFill="1" applyBorder="1" applyAlignment="1">
      <alignment horizontal="center" vertical="top"/>
    </xf>
    <xf numFmtId="3" fontId="3" fillId="0" borderId="22" xfId="0" applyNumberFormat="1" applyFont="1" applyFill="1" applyBorder="1" applyAlignment="1">
      <alignment horizontal="center" vertical="top"/>
    </xf>
    <xf numFmtId="3" fontId="2" fillId="0" borderId="9" xfId="0" applyNumberFormat="1" applyFont="1" applyFill="1" applyBorder="1" applyAlignment="1">
      <alignment vertical="top" wrapText="1"/>
    </xf>
    <xf numFmtId="3" fontId="2" fillId="3" borderId="48" xfId="1" applyNumberFormat="1" applyFont="1" applyFill="1" applyBorder="1" applyAlignment="1">
      <alignment horizontal="center" vertical="top"/>
    </xf>
    <xf numFmtId="3" fontId="3" fillId="0" borderId="64" xfId="1" applyNumberFormat="1" applyFont="1" applyFill="1" applyBorder="1" applyAlignment="1">
      <alignment horizontal="center" vertical="top"/>
    </xf>
    <xf numFmtId="3" fontId="2" fillId="0" borderId="50" xfId="0" applyNumberFormat="1" applyFont="1" applyFill="1" applyBorder="1" applyAlignment="1">
      <alignment horizontal="center" vertical="top"/>
    </xf>
    <xf numFmtId="3" fontId="2" fillId="3" borderId="43" xfId="1" applyNumberFormat="1" applyFont="1" applyFill="1" applyBorder="1" applyAlignment="1">
      <alignment horizontal="center" vertical="top"/>
    </xf>
    <xf numFmtId="3" fontId="3" fillId="0" borderId="44" xfId="1" applyNumberFormat="1" applyFont="1" applyFill="1" applyBorder="1" applyAlignment="1">
      <alignment horizontal="center" vertical="top"/>
    </xf>
    <xf numFmtId="3" fontId="2" fillId="0" borderId="13" xfId="0" applyNumberFormat="1" applyFont="1" applyFill="1" applyBorder="1" applyAlignment="1">
      <alignment horizontal="center" vertical="center" textRotation="90" wrapText="1"/>
    </xf>
    <xf numFmtId="3" fontId="2" fillId="3" borderId="27" xfId="0" applyNumberFormat="1" applyFont="1" applyFill="1" applyBorder="1" applyAlignment="1">
      <alignment horizontal="center" vertical="top"/>
    </xf>
    <xf numFmtId="3" fontId="3" fillId="3" borderId="27" xfId="0" applyNumberFormat="1" applyFont="1" applyFill="1" applyBorder="1" applyAlignment="1">
      <alignment horizontal="center" vertical="top"/>
    </xf>
    <xf numFmtId="3" fontId="3" fillId="3" borderId="20" xfId="0" applyNumberFormat="1" applyFont="1" applyFill="1" applyBorder="1" applyAlignment="1">
      <alignment horizontal="left" vertical="top"/>
    </xf>
    <xf numFmtId="3" fontId="3" fillId="3" borderId="36" xfId="0" applyNumberFormat="1" applyFont="1" applyFill="1" applyBorder="1" applyAlignment="1">
      <alignment horizontal="left" vertical="top"/>
    </xf>
    <xf numFmtId="3" fontId="2" fillId="0" borderId="39" xfId="0" applyNumberFormat="1" applyFont="1" applyBorder="1" applyAlignment="1">
      <alignment horizontal="center" vertical="top"/>
    </xf>
    <xf numFmtId="0" fontId="3" fillId="8" borderId="26" xfId="0" applyNumberFormat="1" applyFont="1" applyFill="1" applyBorder="1" applyAlignment="1">
      <alignment horizontal="center" vertical="top"/>
    </xf>
    <xf numFmtId="0" fontId="3" fillId="8" borderId="57" xfId="0" applyNumberFormat="1" applyFont="1" applyFill="1" applyBorder="1" applyAlignment="1">
      <alignment horizontal="left" vertical="top"/>
    </xf>
    <xf numFmtId="0" fontId="3" fillId="8" borderId="31" xfId="0" applyNumberFormat="1" applyFont="1" applyFill="1" applyBorder="1" applyAlignment="1">
      <alignment horizontal="left" vertical="top" wrapText="1"/>
    </xf>
    <xf numFmtId="164" fontId="3" fillId="6" borderId="12" xfId="1" applyNumberFormat="1" applyFont="1" applyFill="1" applyBorder="1" applyAlignment="1">
      <alignment horizontal="left" vertical="top" wrapText="1"/>
    </xf>
    <xf numFmtId="0" fontId="2" fillId="6" borderId="21" xfId="0" applyNumberFormat="1" applyFont="1" applyFill="1" applyBorder="1" applyAlignment="1">
      <alignment horizontal="center" vertical="top"/>
    </xf>
    <xf numFmtId="0" fontId="3" fillId="0" borderId="21" xfId="0" applyNumberFormat="1" applyFont="1" applyFill="1" applyBorder="1" applyAlignment="1">
      <alignment horizontal="center" vertical="top"/>
    </xf>
    <xf numFmtId="0" fontId="3" fillId="0" borderId="15" xfId="0" applyNumberFormat="1" applyFont="1" applyFill="1" applyBorder="1" applyAlignment="1">
      <alignment horizontal="left" vertical="top"/>
    </xf>
    <xf numFmtId="0" fontId="3" fillId="0" borderId="35" xfId="0" applyNumberFormat="1" applyFont="1" applyFill="1" applyBorder="1" applyAlignment="1">
      <alignment horizontal="left" vertical="top"/>
    </xf>
    <xf numFmtId="3" fontId="2" fillId="0" borderId="23" xfId="0" applyNumberFormat="1" applyFont="1" applyFill="1" applyBorder="1" applyAlignment="1">
      <alignment vertical="top" wrapText="1"/>
    </xf>
    <xf numFmtId="3" fontId="2" fillId="0" borderId="9" xfId="0" applyNumberFormat="1" applyFont="1" applyFill="1" applyBorder="1" applyAlignment="1">
      <alignment horizontal="center" vertical="center" textRotation="90" wrapText="1"/>
    </xf>
    <xf numFmtId="0" fontId="2" fillId="6" borderId="26" xfId="0" applyNumberFormat="1" applyFont="1" applyFill="1" applyBorder="1" applyAlignment="1">
      <alignment horizontal="center" vertical="top"/>
    </xf>
    <xf numFmtId="0" fontId="3" fillId="0" borderId="26" xfId="0" applyNumberFormat="1" applyFont="1" applyFill="1" applyBorder="1" applyAlignment="1">
      <alignment horizontal="center" vertical="top"/>
    </xf>
    <xf numFmtId="0" fontId="3" fillId="0" borderId="57" xfId="0" applyNumberFormat="1" applyFont="1" applyFill="1" applyBorder="1" applyAlignment="1">
      <alignment horizontal="left" vertical="top"/>
    </xf>
    <xf numFmtId="0" fontId="3" fillId="0" borderId="31" xfId="0" applyNumberFormat="1" applyFont="1" applyFill="1" applyBorder="1" applyAlignment="1">
      <alignment horizontal="left" vertical="top"/>
    </xf>
    <xf numFmtId="164" fontId="2" fillId="0" borderId="9" xfId="0" applyNumberFormat="1" applyFont="1" applyBorder="1" applyAlignment="1">
      <alignment horizontal="center" vertical="top"/>
    </xf>
    <xf numFmtId="164" fontId="3" fillId="6" borderId="63" xfId="1" applyNumberFormat="1" applyFont="1" applyFill="1" applyBorder="1" applyAlignment="1">
      <alignment horizontal="left" vertical="top" wrapText="1"/>
    </xf>
    <xf numFmtId="0" fontId="2" fillId="6" borderId="43" xfId="0" applyNumberFormat="1" applyFont="1" applyFill="1" applyBorder="1" applyAlignment="1">
      <alignment horizontal="center" vertical="top" wrapText="1"/>
    </xf>
    <xf numFmtId="0" fontId="3" fillId="0" borderId="56" xfId="0" applyNumberFormat="1" applyFont="1" applyFill="1" applyBorder="1" applyAlignment="1">
      <alignment horizontal="center" vertical="top"/>
    </xf>
    <xf numFmtId="0" fontId="3" fillId="0" borderId="34" xfId="0" applyNumberFormat="1" applyFont="1" applyFill="1" applyBorder="1" applyAlignment="1">
      <alignment horizontal="left" vertical="top" wrapText="1"/>
    </xf>
    <xf numFmtId="3" fontId="4" fillId="0" borderId="3" xfId="0" applyNumberFormat="1" applyFont="1" applyFill="1" applyBorder="1" applyAlignment="1">
      <alignment horizontal="center" vertical="center" textRotation="90" wrapText="1"/>
    </xf>
    <xf numFmtId="3" fontId="3" fillId="6" borderId="51" xfId="0" applyNumberFormat="1" applyFont="1" applyFill="1" applyBorder="1" applyAlignment="1">
      <alignment horizontal="left" vertical="top"/>
    </xf>
    <xf numFmtId="0" fontId="3" fillId="0" borderId="19" xfId="0" applyNumberFormat="1" applyFont="1" applyFill="1" applyBorder="1" applyAlignment="1">
      <alignment horizontal="center" vertical="top"/>
    </xf>
    <xf numFmtId="0" fontId="3" fillId="0" borderId="71" xfId="0" applyNumberFormat="1" applyFont="1" applyFill="1" applyBorder="1" applyAlignment="1">
      <alignment horizontal="left" vertical="top"/>
    </xf>
    <xf numFmtId="49" fontId="4" fillId="8" borderId="16" xfId="0" applyNumberFormat="1" applyFont="1" applyFill="1" applyBorder="1" applyAlignment="1">
      <alignment horizontal="center" vertical="top"/>
    </xf>
    <xf numFmtId="164" fontId="4" fillId="8" borderId="8" xfId="0" applyNumberFormat="1" applyFont="1" applyFill="1" applyBorder="1" applyAlignment="1">
      <alignment horizontal="center" vertical="top"/>
    </xf>
    <xf numFmtId="164" fontId="4" fillId="8" borderId="5" xfId="0" applyNumberFormat="1" applyFont="1" applyFill="1" applyBorder="1" applyAlignment="1">
      <alignment horizontal="center" vertical="top"/>
    </xf>
    <xf numFmtId="164" fontId="4" fillId="8" borderId="69" xfId="0" applyNumberFormat="1" applyFont="1" applyFill="1" applyBorder="1" applyAlignment="1">
      <alignment horizontal="center" vertical="top"/>
    </xf>
    <xf numFmtId="49" fontId="4" fillId="10" borderId="2" xfId="0" applyNumberFormat="1" applyFont="1" applyFill="1" applyBorder="1" applyAlignment="1">
      <alignment horizontal="center" vertical="top"/>
    </xf>
    <xf numFmtId="164" fontId="4" fillId="10" borderId="8" xfId="0" applyNumberFormat="1" applyFont="1" applyFill="1" applyBorder="1" applyAlignment="1">
      <alignment horizontal="center" vertical="top"/>
    </xf>
    <xf numFmtId="164" fontId="4" fillId="10" borderId="5" xfId="0" applyNumberFormat="1" applyFont="1" applyFill="1" applyBorder="1" applyAlignment="1">
      <alignment horizontal="center" vertical="top"/>
    </xf>
    <xf numFmtId="164" fontId="4" fillId="10" borderId="69" xfId="0" applyNumberFormat="1" applyFont="1" applyFill="1" applyBorder="1" applyAlignment="1">
      <alignment horizontal="center" vertical="top"/>
    </xf>
    <xf numFmtId="164" fontId="3" fillId="0" borderId="47" xfId="0" applyNumberFormat="1" applyFont="1" applyBorder="1" applyAlignment="1">
      <alignment horizontal="center" vertical="top" wrapText="1"/>
    </xf>
    <xf numFmtId="164" fontId="3" fillId="0" borderId="36" xfId="0" applyNumberFormat="1" applyFont="1" applyBorder="1" applyAlignment="1">
      <alignment horizontal="center" vertical="top" wrapText="1"/>
    </xf>
    <xf numFmtId="164" fontId="4" fillId="10" borderId="28" xfId="0" applyNumberFormat="1" applyFont="1" applyFill="1" applyBorder="1" applyAlignment="1">
      <alignment horizontal="center" vertical="top"/>
    </xf>
    <xf numFmtId="164" fontId="4" fillId="10" borderId="23" xfId="0" applyNumberFormat="1" applyFont="1" applyFill="1" applyBorder="1" applyAlignment="1">
      <alignment horizontal="center" vertical="top"/>
    </xf>
    <xf numFmtId="164" fontId="4" fillId="10" borderId="31" xfId="0" applyNumberFormat="1" applyFont="1" applyFill="1" applyBorder="1" applyAlignment="1">
      <alignment horizontal="center" vertical="top" wrapText="1"/>
    </xf>
    <xf numFmtId="164" fontId="3" fillId="0" borderId="31" xfId="0" applyNumberFormat="1" applyFont="1" applyBorder="1" applyAlignment="1">
      <alignment horizontal="center" vertical="top"/>
    </xf>
    <xf numFmtId="164" fontId="3" fillId="0" borderId="24" xfId="0" applyNumberFormat="1" applyFont="1" applyBorder="1" applyAlignment="1">
      <alignment horizontal="center" vertical="top"/>
    </xf>
    <xf numFmtId="164" fontId="3" fillId="6" borderId="23" xfId="0" applyNumberFormat="1" applyFont="1" applyFill="1" applyBorder="1" applyAlignment="1">
      <alignment horizontal="center" vertical="top" wrapText="1"/>
    </xf>
    <xf numFmtId="164" fontId="3" fillId="0" borderId="31" xfId="0" applyNumberFormat="1" applyFont="1" applyBorder="1" applyAlignment="1">
      <alignment horizontal="center" vertical="top" wrapText="1"/>
    </xf>
    <xf numFmtId="164" fontId="3" fillId="6" borderId="31" xfId="0" applyNumberFormat="1" applyFont="1" applyFill="1" applyBorder="1" applyAlignment="1">
      <alignment horizontal="center" vertical="top" wrapText="1"/>
    </xf>
    <xf numFmtId="164" fontId="4" fillId="10" borderId="31" xfId="0" applyNumberFormat="1" applyFont="1" applyFill="1" applyBorder="1" applyAlignment="1">
      <alignment horizontal="center" vertical="top"/>
    </xf>
    <xf numFmtId="164" fontId="3" fillId="0" borderId="34" xfId="0" applyNumberFormat="1" applyFont="1" applyBorder="1" applyAlignment="1">
      <alignment horizontal="center" vertical="top"/>
    </xf>
    <xf numFmtId="49" fontId="3" fillId="0" borderId="22" xfId="0" applyNumberFormat="1" applyFont="1" applyBorder="1" applyAlignment="1">
      <alignment vertical="top"/>
    </xf>
    <xf numFmtId="49" fontId="3" fillId="0" borderId="22" xfId="0" applyNumberFormat="1" applyFont="1" applyBorder="1" applyAlignment="1">
      <alignment horizontal="center" vertical="top"/>
    </xf>
    <xf numFmtId="3" fontId="3" fillId="0" borderId="0" xfId="0" applyNumberFormat="1" applyFont="1" applyAlignment="1">
      <alignment horizontal="center" vertical="center" wrapText="1"/>
    </xf>
    <xf numFmtId="49" fontId="3" fillId="0" borderId="0" xfId="0" applyNumberFormat="1" applyFont="1" applyAlignment="1">
      <alignment vertical="top"/>
    </xf>
    <xf numFmtId="49" fontId="3" fillId="0" borderId="0" xfId="0" applyNumberFormat="1" applyFont="1" applyAlignment="1">
      <alignment horizontal="center" vertical="top"/>
    </xf>
    <xf numFmtId="164" fontId="4" fillId="0" borderId="0" xfId="0" applyNumberFormat="1" applyFont="1" applyAlignment="1">
      <alignment horizontal="center" vertical="top"/>
    </xf>
    <xf numFmtId="3" fontId="3" fillId="6" borderId="34" xfId="0" applyNumberFormat="1" applyFont="1" applyFill="1" applyBorder="1" applyAlignment="1">
      <alignment vertical="top" wrapText="1"/>
    </xf>
    <xf numFmtId="3" fontId="3" fillId="6" borderId="35" xfId="0" applyNumberFormat="1" applyFont="1" applyFill="1" applyBorder="1" applyAlignment="1">
      <alignment vertical="top" wrapText="1"/>
    </xf>
    <xf numFmtId="3" fontId="3" fillId="9" borderId="51" xfId="0" applyNumberFormat="1" applyFont="1" applyFill="1" applyBorder="1" applyAlignment="1">
      <alignment horizontal="left" vertical="top" wrapText="1"/>
    </xf>
    <xf numFmtId="3" fontId="3" fillId="8" borderId="51" xfId="0" applyNumberFormat="1" applyFont="1" applyFill="1" applyBorder="1" applyAlignment="1">
      <alignment horizontal="left" vertical="top" wrapText="1"/>
    </xf>
    <xf numFmtId="3" fontId="3" fillId="6" borderId="63" xfId="0" applyNumberFormat="1" applyFont="1" applyFill="1" applyBorder="1" applyAlignment="1">
      <alignment horizontal="left" vertical="top" wrapText="1"/>
    </xf>
    <xf numFmtId="3" fontId="3" fillId="6" borderId="12" xfId="0" applyNumberFormat="1" applyFont="1" applyFill="1" applyBorder="1" applyAlignment="1">
      <alignment horizontal="left" vertical="top" wrapText="1"/>
    </xf>
    <xf numFmtId="3" fontId="3" fillId="6" borderId="51" xfId="0" applyNumberFormat="1" applyFont="1" applyFill="1" applyBorder="1" applyAlignment="1">
      <alignment horizontal="left" vertical="top" wrapText="1"/>
    </xf>
    <xf numFmtId="3" fontId="3" fillId="3" borderId="12" xfId="0" applyNumberFormat="1" applyFont="1" applyFill="1" applyBorder="1" applyAlignment="1">
      <alignment horizontal="left" vertical="top" wrapText="1"/>
    </xf>
    <xf numFmtId="3" fontId="3" fillId="3" borderId="51" xfId="0" applyNumberFormat="1" applyFont="1" applyFill="1" applyBorder="1" applyAlignment="1">
      <alignment horizontal="left" vertical="top" wrapText="1"/>
    </xf>
    <xf numFmtId="0" fontId="3" fillId="0" borderId="55" xfId="0" applyFont="1" applyFill="1" applyBorder="1" applyAlignment="1">
      <alignment horizontal="center" vertical="top" wrapText="1"/>
    </xf>
    <xf numFmtId="3" fontId="3" fillId="0" borderId="15" xfId="0" applyNumberFormat="1" applyFont="1" applyFill="1" applyBorder="1" applyAlignment="1">
      <alignment horizontal="left" vertical="top" wrapText="1"/>
    </xf>
    <xf numFmtId="3" fontId="2" fillId="0" borderId="9" xfId="0" applyNumberFormat="1" applyFont="1" applyFill="1" applyBorder="1" applyAlignment="1">
      <alignment horizontal="center" vertical="top" wrapText="1"/>
    </xf>
    <xf numFmtId="0" fontId="3" fillId="9" borderId="58" xfId="0" applyFont="1" applyFill="1" applyBorder="1" applyAlignment="1">
      <alignment horizontal="left" vertical="top" wrapText="1"/>
    </xf>
    <xf numFmtId="0" fontId="3" fillId="9" borderId="52" xfId="0" applyFont="1" applyFill="1" applyBorder="1" applyAlignment="1">
      <alignment horizontal="left" vertical="top" wrapText="1"/>
    </xf>
    <xf numFmtId="3" fontId="3" fillId="9" borderId="64" xfId="0" applyNumberFormat="1" applyFont="1" applyFill="1" applyBorder="1" applyAlignment="1">
      <alignment horizontal="center" vertical="top"/>
    </xf>
    <xf numFmtId="3" fontId="3" fillId="9" borderId="44" xfId="0" applyNumberFormat="1" applyFont="1" applyFill="1" applyBorder="1" applyAlignment="1">
      <alignment horizontal="center" vertical="top"/>
    </xf>
    <xf numFmtId="3" fontId="3" fillId="6" borderId="63" xfId="1" applyNumberFormat="1" applyFont="1" applyFill="1" applyBorder="1" applyAlignment="1">
      <alignment horizontal="left" vertical="top" wrapText="1"/>
    </xf>
    <xf numFmtId="0" fontId="2" fillId="8" borderId="28" xfId="0" applyFont="1" applyFill="1" applyBorder="1" applyAlignment="1">
      <alignment vertical="top" wrapText="1"/>
    </xf>
    <xf numFmtId="0" fontId="2" fillId="8" borderId="23" xfId="0" applyFont="1" applyFill="1" applyBorder="1" applyAlignment="1">
      <alignment horizontal="center" vertical="top" wrapText="1"/>
    </xf>
    <xf numFmtId="0" fontId="3" fillId="6" borderId="16" xfId="0" applyNumberFormat="1" applyFont="1" applyFill="1" applyBorder="1" applyAlignment="1">
      <alignment horizontal="center" vertical="top" wrapText="1"/>
    </xf>
    <xf numFmtId="3" fontId="3" fillId="0" borderId="54" xfId="0" applyNumberFormat="1" applyFont="1" applyFill="1" applyBorder="1" applyAlignment="1">
      <alignment vertical="top" wrapText="1"/>
    </xf>
    <xf numFmtId="3" fontId="3" fillId="0" borderId="67" xfId="0" applyNumberFormat="1" applyFont="1" applyFill="1" applyBorder="1" applyAlignment="1">
      <alignment vertical="top" wrapText="1"/>
    </xf>
    <xf numFmtId="3" fontId="2" fillId="8" borderId="48" xfId="0" applyNumberFormat="1" applyFont="1" applyFill="1" applyBorder="1" applyAlignment="1">
      <alignment horizontal="center" vertical="top"/>
    </xf>
    <xf numFmtId="3" fontId="3" fillId="8" borderId="67" xfId="0" applyNumberFormat="1" applyFont="1" applyFill="1" applyBorder="1" applyAlignment="1">
      <alignment horizontal="center" vertical="top"/>
    </xf>
    <xf numFmtId="3" fontId="3" fillId="6" borderId="54" xfId="0" applyNumberFormat="1" applyFont="1" applyFill="1" applyBorder="1" applyAlignment="1">
      <alignment horizontal="center" vertical="top"/>
    </xf>
    <xf numFmtId="3" fontId="3" fillId="6" borderId="55" xfId="0" applyNumberFormat="1" applyFont="1" applyFill="1" applyBorder="1" applyAlignment="1">
      <alignment horizontal="center" vertical="top"/>
    </xf>
    <xf numFmtId="3" fontId="3" fillId="6" borderId="59" xfId="0" applyNumberFormat="1" applyFont="1" applyFill="1" applyBorder="1" applyAlignment="1">
      <alignment horizontal="center" vertical="top"/>
    </xf>
    <xf numFmtId="3" fontId="3" fillId="8" borderId="55" xfId="0" applyNumberFormat="1" applyFont="1" applyFill="1" applyBorder="1" applyAlignment="1">
      <alignment horizontal="center" vertical="top"/>
    </xf>
    <xf numFmtId="3" fontId="3" fillId="6" borderId="55" xfId="2" applyNumberFormat="1" applyFont="1" applyFill="1" applyBorder="1" applyAlignment="1">
      <alignment horizontal="center" vertical="top"/>
    </xf>
    <xf numFmtId="3" fontId="3" fillId="9" borderId="59" xfId="2" applyNumberFormat="1" applyFont="1" applyFill="1" applyBorder="1" applyAlignment="1">
      <alignment horizontal="center" vertical="top"/>
    </xf>
    <xf numFmtId="3" fontId="3" fillId="0" borderId="67" xfId="0" applyNumberFormat="1" applyFont="1" applyFill="1" applyBorder="1" applyAlignment="1">
      <alignment horizontal="center" vertical="top"/>
    </xf>
    <xf numFmtId="3" fontId="3" fillId="8" borderId="63" xfId="0" applyNumberFormat="1" applyFont="1" applyFill="1" applyBorder="1" applyAlignment="1">
      <alignment vertical="top" wrapText="1"/>
    </xf>
    <xf numFmtId="3" fontId="2" fillId="8" borderId="43" xfId="0" applyNumberFormat="1" applyFont="1" applyFill="1" applyBorder="1" applyAlignment="1">
      <alignment horizontal="center" vertical="top"/>
    </xf>
    <xf numFmtId="3" fontId="3" fillId="8" borderId="14" xfId="0" applyNumberFormat="1" applyFont="1" applyFill="1" applyBorder="1" applyAlignment="1">
      <alignment vertical="top" wrapText="1"/>
    </xf>
    <xf numFmtId="3" fontId="2" fillId="8" borderId="3" xfId="0" applyNumberFormat="1" applyFont="1" applyFill="1" applyBorder="1" applyAlignment="1">
      <alignment horizontal="center" vertical="top"/>
    </xf>
    <xf numFmtId="3" fontId="2" fillId="8" borderId="9" xfId="0" applyNumberFormat="1" applyFont="1" applyFill="1" applyBorder="1" applyAlignment="1">
      <alignment horizontal="center" vertical="top"/>
    </xf>
    <xf numFmtId="3" fontId="2" fillId="9" borderId="48" xfId="0" applyNumberFormat="1" applyFont="1" applyFill="1" applyBorder="1" applyAlignment="1">
      <alignment horizontal="center" vertical="top"/>
    </xf>
    <xf numFmtId="3" fontId="2" fillId="9" borderId="26" xfId="0" applyNumberFormat="1" applyFont="1" applyFill="1" applyBorder="1" applyAlignment="1">
      <alignment horizontal="center" vertical="top"/>
    </xf>
    <xf numFmtId="3" fontId="4" fillId="6" borderId="54" xfId="0" applyNumberFormat="1" applyFont="1" applyFill="1" applyBorder="1" applyAlignment="1">
      <alignment horizontal="center" vertical="top"/>
    </xf>
    <xf numFmtId="3" fontId="3" fillId="9" borderId="24" xfId="0" applyNumberFormat="1" applyFont="1" applyFill="1" applyBorder="1" applyAlignment="1">
      <alignment horizontal="center" vertical="top"/>
    </xf>
    <xf numFmtId="3" fontId="3" fillId="0" borderId="54" xfId="0" applyNumberFormat="1" applyFont="1" applyBorder="1" applyAlignment="1">
      <alignment horizontal="center" vertical="top"/>
    </xf>
    <xf numFmtId="3" fontId="3" fillId="0" borderId="55" xfId="0" applyNumberFormat="1" applyFont="1" applyBorder="1" applyAlignment="1">
      <alignment horizontal="center" vertical="top"/>
    </xf>
    <xf numFmtId="0" fontId="3" fillId="9" borderId="55" xfId="0" applyNumberFormat="1" applyFont="1" applyFill="1" applyBorder="1" applyAlignment="1">
      <alignment horizontal="center" vertical="top"/>
    </xf>
    <xf numFmtId="3" fontId="3" fillId="9" borderId="55" xfId="0" applyNumberFormat="1" applyFont="1" applyFill="1" applyBorder="1" applyAlignment="1">
      <alignment horizontal="center" vertical="top" wrapText="1"/>
    </xf>
    <xf numFmtId="3" fontId="3" fillId="9" borderId="55" xfId="0" applyNumberFormat="1" applyFont="1" applyFill="1" applyBorder="1" applyAlignment="1">
      <alignment horizontal="center" vertical="top"/>
    </xf>
    <xf numFmtId="3" fontId="3" fillId="9" borderId="59" xfId="0" applyNumberFormat="1" applyFont="1" applyFill="1" applyBorder="1" applyAlignment="1">
      <alignment horizontal="center" vertical="top"/>
    </xf>
    <xf numFmtId="3" fontId="3" fillId="8" borderId="55" xfId="0" applyNumberFormat="1" applyFont="1" applyFill="1" applyBorder="1" applyAlignment="1">
      <alignment horizontal="center" vertical="top" wrapText="1"/>
    </xf>
    <xf numFmtId="3" fontId="3" fillId="9" borderId="28" xfId="0" applyNumberFormat="1" applyFont="1" applyFill="1" applyBorder="1" applyAlignment="1">
      <alignment vertical="top" wrapText="1"/>
    </xf>
    <xf numFmtId="3" fontId="2" fillId="9" borderId="23" xfId="0" applyNumberFormat="1" applyFont="1" applyFill="1" applyBorder="1" applyAlignment="1">
      <alignment horizontal="center" vertical="top"/>
    </xf>
    <xf numFmtId="3" fontId="2" fillId="9" borderId="43" xfId="0" applyNumberFormat="1" applyFont="1" applyFill="1" applyBorder="1" applyAlignment="1">
      <alignment horizontal="center" vertical="top"/>
    </xf>
    <xf numFmtId="3" fontId="2" fillId="9" borderId="9" xfId="0" applyNumberFormat="1" applyFont="1" applyFill="1" applyBorder="1" applyAlignment="1">
      <alignment horizontal="center" vertical="top"/>
    </xf>
    <xf numFmtId="3" fontId="2" fillId="8" borderId="43" xfId="0" applyNumberFormat="1" applyFont="1" applyFill="1" applyBorder="1" applyAlignment="1">
      <alignment horizontal="center" vertical="top" wrapText="1"/>
    </xf>
    <xf numFmtId="3" fontId="2" fillId="8" borderId="9" xfId="0" applyNumberFormat="1" applyFont="1" applyFill="1" applyBorder="1" applyAlignment="1">
      <alignment horizontal="center" vertical="top" wrapText="1"/>
    </xf>
    <xf numFmtId="3" fontId="2" fillId="8" borderId="48" xfId="0" applyNumberFormat="1" applyFont="1" applyFill="1" applyBorder="1" applyAlignment="1">
      <alignment horizontal="center" vertical="top" wrapText="1"/>
    </xf>
    <xf numFmtId="3" fontId="3" fillId="8" borderId="59" xfId="0" applyNumberFormat="1" applyFont="1" applyFill="1" applyBorder="1" applyAlignment="1">
      <alignment vertical="top"/>
    </xf>
    <xf numFmtId="0" fontId="3" fillId="8" borderId="73" xfId="0" applyFont="1" applyFill="1" applyBorder="1" applyAlignment="1">
      <alignment vertical="top" wrapText="1"/>
    </xf>
    <xf numFmtId="3" fontId="2" fillId="8" borderId="74" xfId="0" applyNumberFormat="1" applyFont="1" applyFill="1" applyBorder="1" applyAlignment="1">
      <alignment horizontal="center" vertical="top" wrapText="1"/>
    </xf>
    <xf numFmtId="0" fontId="3" fillId="9" borderId="12" xfId="0" applyFont="1" applyFill="1" applyBorder="1" applyAlignment="1">
      <alignment horizontal="left" vertical="top" wrapText="1"/>
    </xf>
    <xf numFmtId="0" fontId="2" fillId="9" borderId="9" xfId="0" applyNumberFormat="1" applyFont="1" applyFill="1" applyBorder="1" applyAlignment="1">
      <alignment horizontal="center" vertical="top"/>
    </xf>
    <xf numFmtId="3" fontId="2" fillId="9" borderId="9" xfId="0" applyNumberFormat="1" applyFont="1" applyFill="1" applyBorder="1" applyAlignment="1">
      <alignment horizontal="center" vertical="top" wrapText="1"/>
    </xf>
    <xf numFmtId="0" fontId="3" fillId="9" borderId="51" xfId="0" applyFont="1" applyFill="1" applyBorder="1" applyAlignment="1">
      <alignment horizontal="left" vertical="top" wrapText="1"/>
    </xf>
    <xf numFmtId="3" fontId="3" fillId="8" borderId="9" xfId="0" applyNumberFormat="1" applyFont="1" applyFill="1" applyBorder="1" applyAlignment="1">
      <alignment horizontal="left" vertical="top" wrapText="1"/>
    </xf>
    <xf numFmtId="0" fontId="3" fillId="8" borderId="28" xfId="0" applyFont="1" applyFill="1" applyBorder="1" applyAlignment="1">
      <alignment vertical="top" wrapText="1"/>
    </xf>
    <xf numFmtId="3" fontId="3" fillId="9" borderId="46" xfId="0" applyNumberFormat="1" applyFont="1" applyFill="1" applyBorder="1" applyAlignment="1">
      <alignment horizontal="left" vertical="top" wrapText="1"/>
    </xf>
    <xf numFmtId="3" fontId="2" fillId="9" borderId="47" xfId="0" applyNumberFormat="1" applyFont="1" applyFill="1" applyBorder="1" applyAlignment="1">
      <alignment horizontal="center" vertical="top"/>
    </xf>
    <xf numFmtId="3" fontId="3" fillId="9" borderId="13" xfId="0" applyNumberFormat="1" applyFont="1" applyFill="1" applyBorder="1" applyAlignment="1">
      <alignment horizontal="left" vertical="top" wrapText="1"/>
    </xf>
    <xf numFmtId="0" fontId="2" fillId="0" borderId="0" xfId="0" applyNumberFormat="1" applyFont="1" applyAlignment="1">
      <alignment horizontal="center" vertical="top" wrapText="1"/>
    </xf>
    <xf numFmtId="0" fontId="3" fillId="0" borderId="11" xfId="0" applyNumberFormat="1" applyFont="1" applyBorder="1" applyAlignment="1">
      <alignment horizontal="center" vertical="top"/>
    </xf>
    <xf numFmtId="0" fontId="3" fillId="0" borderId="15" xfId="0" applyNumberFormat="1" applyFont="1" applyFill="1" applyBorder="1" applyAlignment="1">
      <alignment horizontal="center" vertical="top" wrapText="1"/>
    </xf>
    <xf numFmtId="0" fontId="3" fillId="6" borderId="15" xfId="0" applyNumberFormat="1" applyFont="1" applyFill="1" applyBorder="1" applyAlignment="1">
      <alignment horizontal="center" vertical="top" wrapText="1"/>
    </xf>
    <xf numFmtId="0" fontId="3" fillId="0" borderId="14" xfId="0" applyNumberFormat="1" applyFont="1" applyFill="1" applyBorder="1" applyAlignment="1">
      <alignment horizontal="center" vertical="top" wrapText="1"/>
    </xf>
    <xf numFmtId="0" fontId="3" fillId="0" borderId="20" xfId="0" applyNumberFormat="1" applyFont="1" applyBorder="1" applyAlignment="1">
      <alignment horizontal="center" vertical="top"/>
    </xf>
    <xf numFmtId="0" fontId="3" fillId="0" borderId="20" xfId="0" applyNumberFormat="1" applyFont="1" applyFill="1" applyBorder="1" applyAlignment="1">
      <alignment horizontal="center" vertical="top" wrapText="1"/>
    </xf>
    <xf numFmtId="0" fontId="4" fillId="0" borderId="14" xfId="0" applyNumberFormat="1" applyFont="1" applyFill="1" applyBorder="1" applyAlignment="1">
      <alignment horizontal="center" vertical="top" wrapText="1"/>
    </xf>
    <xf numFmtId="0" fontId="3" fillId="0" borderId="11" xfId="0" applyNumberFormat="1" applyFont="1" applyFill="1" applyBorder="1" applyAlignment="1">
      <alignment horizontal="center" vertical="top" wrapText="1"/>
    </xf>
    <xf numFmtId="0" fontId="3" fillId="0" borderId="12" xfId="0" applyNumberFormat="1" applyFont="1" applyFill="1" applyBorder="1" applyAlignment="1">
      <alignment horizontal="center" vertical="top" wrapText="1"/>
    </xf>
    <xf numFmtId="0" fontId="3" fillId="0" borderId="12" xfId="0" applyNumberFormat="1" applyFont="1" applyFill="1" applyBorder="1" applyAlignment="1">
      <alignment horizontal="center" vertical="top"/>
    </xf>
    <xf numFmtId="0" fontId="3" fillId="0" borderId="42" xfId="0" applyNumberFormat="1" applyFont="1" applyFill="1" applyBorder="1" applyAlignment="1">
      <alignment horizontal="center" vertical="top"/>
    </xf>
    <xf numFmtId="0" fontId="3" fillId="8" borderId="57" xfId="0" applyNumberFormat="1" applyFont="1" applyFill="1" applyBorder="1" applyAlignment="1">
      <alignment horizontal="center" vertical="top"/>
    </xf>
    <xf numFmtId="0" fontId="3" fillId="6" borderId="57" xfId="0" applyNumberFormat="1" applyFont="1" applyFill="1" applyBorder="1" applyAlignment="1">
      <alignment horizontal="center" vertical="top"/>
    </xf>
    <xf numFmtId="0" fontId="3" fillId="3" borderId="15" xfId="0" applyNumberFormat="1" applyFont="1" applyFill="1" applyBorder="1" applyAlignment="1">
      <alignment horizontal="center" vertical="top"/>
    </xf>
    <xf numFmtId="0" fontId="3" fillId="6" borderId="11" xfId="0" applyNumberFormat="1" applyFont="1" applyFill="1" applyBorder="1" applyAlignment="1">
      <alignment horizontal="center" vertical="top"/>
    </xf>
    <xf numFmtId="0" fontId="3" fillId="6" borderId="15" xfId="0" applyNumberFormat="1" applyFont="1" applyFill="1" applyBorder="1" applyAlignment="1">
      <alignment horizontal="center" vertical="top"/>
    </xf>
    <xf numFmtId="0" fontId="3" fillId="0" borderId="58" xfId="0" applyNumberFormat="1" applyFont="1" applyFill="1" applyBorder="1" applyAlignment="1">
      <alignment horizontal="center" vertical="top"/>
    </xf>
    <xf numFmtId="0" fontId="3" fillId="6" borderId="12" xfId="0" applyNumberFormat="1" applyFont="1" applyFill="1" applyBorder="1" applyAlignment="1">
      <alignment horizontal="center" vertical="top"/>
    </xf>
    <xf numFmtId="0" fontId="3" fillId="0" borderId="63" xfId="0" applyNumberFormat="1" applyFont="1" applyFill="1" applyBorder="1" applyAlignment="1">
      <alignment horizontal="center" vertical="top"/>
    </xf>
    <xf numFmtId="0" fontId="3" fillId="8" borderId="42" xfId="0" applyNumberFormat="1" applyFont="1" applyFill="1" applyBorder="1" applyAlignment="1">
      <alignment horizontal="center" vertical="top" wrapText="1"/>
    </xf>
    <xf numFmtId="0" fontId="3" fillId="8" borderId="15" xfId="0" applyNumberFormat="1" applyFont="1" applyFill="1" applyBorder="1" applyAlignment="1">
      <alignment horizontal="center" vertical="top" wrapText="1"/>
    </xf>
    <xf numFmtId="0" fontId="3" fillId="3" borderId="58" xfId="0" applyNumberFormat="1" applyFont="1" applyFill="1" applyBorder="1" applyAlignment="1">
      <alignment horizontal="center" vertical="top" wrapText="1"/>
    </xf>
    <xf numFmtId="0" fontId="3" fillId="3" borderId="15" xfId="0" applyNumberFormat="1" applyFont="1" applyFill="1" applyBorder="1" applyAlignment="1">
      <alignment horizontal="center" vertical="top" wrapText="1"/>
    </xf>
    <xf numFmtId="0" fontId="3" fillId="9" borderId="58" xfId="0" applyNumberFormat="1" applyFont="1" applyFill="1" applyBorder="1" applyAlignment="1">
      <alignment horizontal="center" vertical="top" wrapText="1"/>
    </xf>
    <xf numFmtId="0" fontId="3" fillId="0" borderId="15" xfId="0" applyNumberFormat="1" applyFont="1" applyBorder="1" applyAlignment="1">
      <alignment horizontal="center" vertical="top" wrapText="1"/>
    </xf>
    <xf numFmtId="0" fontId="3" fillId="0" borderId="58" xfId="0" applyNumberFormat="1" applyFont="1" applyBorder="1" applyAlignment="1">
      <alignment horizontal="center" vertical="top" wrapText="1"/>
    </xf>
    <xf numFmtId="0" fontId="3" fillId="6" borderId="57" xfId="0" applyNumberFormat="1" applyFont="1" applyFill="1" applyBorder="1" applyAlignment="1">
      <alignment horizontal="center" vertical="top" wrapText="1"/>
    </xf>
    <xf numFmtId="0" fontId="3" fillId="6" borderId="42" xfId="0" applyNumberFormat="1" applyFont="1" applyFill="1" applyBorder="1" applyAlignment="1">
      <alignment horizontal="center" vertical="top" wrapText="1"/>
    </xf>
    <xf numFmtId="0" fontId="3" fillId="6" borderId="58" xfId="0" applyNumberFormat="1" applyFont="1" applyFill="1" applyBorder="1" applyAlignment="1">
      <alignment horizontal="center" vertical="top" wrapText="1"/>
    </xf>
    <xf numFmtId="0" fontId="3" fillId="6" borderId="20" xfId="0" applyNumberFormat="1" applyFont="1" applyFill="1" applyBorder="1" applyAlignment="1">
      <alignment horizontal="center" vertical="top" wrapText="1"/>
    </xf>
    <xf numFmtId="0" fontId="3" fillId="6" borderId="58" xfId="0" applyNumberFormat="1" applyFont="1" applyFill="1" applyBorder="1" applyAlignment="1">
      <alignment horizontal="center" vertical="top"/>
    </xf>
    <xf numFmtId="0" fontId="3" fillId="9" borderId="28" xfId="0" applyNumberFormat="1" applyFont="1" applyFill="1" applyBorder="1" applyAlignment="1">
      <alignment horizontal="center" vertical="top"/>
    </xf>
    <xf numFmtId="0" fontId="3" fillId="6" borderId="42" xfId="0" applyNumberFormat="1" applyFont="1" applyFill="1" applyBorder="1" applyAlignment="1">
      <alignment horizontal="center" vertical="top"/>
    </xf>
    <xf numFmtId="0" fontId="3" fillId="9" borderId="57" xfId="0" applyNumberFormat="1" applyFont="1" applyFill="1" applyBorder="1" applyAlignment="1">
      <alignment horizontal="center" vertical="top"/>
    </xf>
    <xf numFmtId="0" fontId="3" fillId="9" borderId="15" xfId="0" applyNumberFormat="1" applyFont="1" applyFill="1" applyBorder="1" applyAlignment="1">
      <alignment horizontal="center" vertical="top" wrapText="1"/>
    </xf>
    <xf numFmtId="0" fontId="3" fillId="0" borderId="20" xfId="0" applyNumberFormat="1" applyFont="1" applyBorder="1" applyAlignment="1">
      <alignment horizontal="center" vertical="top" wrapText="1"/>
    </xf>
    <xf numFmtId="0" fontId="3" fillId="0" borderId="16" xfId="0" applyNumberFormat="1" applyFont="1" applyBorder="1" applyAlignment="1">
      <alignment horizontal="center" vertical="top" wrapText="1"/>
    </xf>
    <xf numFmtId="0" fontId="3" fillId="0" borderId="53" xfId="0" applyNumberFormat="1" applyFont="1" applyFill="1" applyBorder="1" applyAlignment="1">
      <alignment horizontal="center" vertical="top"/>
    </xf>
    <xf numFmtId="0" fontId="3" fillId="8" borderId="58" xfId="0" applyNumberFormat="1" applyFont="1" applyFill="1" applyBorder="1" applyAlignment="1">
      <alignment horizontal="center" vertical="top" wrapText="1"/>
    </xf>
    <xf numFmtId="0" fontId="3" fillId="8" borderId="57" xfId="0" applyNumberFormat="1" applyFont="1" applyFill="1" applyBorder="1" applyAlignment="1">
      <alignment horizontal="center" vertical="top" wrapText="1"/>
    </xf>
    <xf numFmtId="0" fontId="2" fillId="8" borderId="15" xfId="0" applyNumberFormat="1" applyFont="1" applyFill="1" applyBorder="1" applyAlignment="1">
      <alignment horizontal="center" vertical="top" wrapText="1"/>
    </xf>
    <xf numFmtId="0" fontId="3" fillId="0" borderId="47" xfId="0" applyNumberFormat="1" applyFont="1" applyFill="1" applyBorder="1" applyAlignment="1">
      <alignment horizontal="center" vertical="top" wrapText="1"/>
    </xf>
    <xf numFmtId="0" fontId="3" fillId="9" borderId="47" xfId="0" applyNumberFormat="1" applyFont="1" applyFill="1" applyBorder="1" applyAlignment="1">
      <alignment horizontal="center" vertical="top" wrapText="1"/>
    </xf>
    <xf numFmtId="0" fontId="3" fillId="6" borderId="5" xfId="0" applyNumberFormat="1" applyFont="1" applyFill="1" applyBorder="1" applyAlignment="1">
      <alignment horizontal="center" vertical="top" wrapText="1"/>
    </xf>
    <xf numFmtId="0" fontId="3" fillId="0" borderId="13" xfId="0" applyNumberFormat="1" applyFont="1" applyFill="1" applyBorder="1" applyAlignment="1">
      <alignment horizontal="center" vertical="top" wrapText="1"/>
    </xf>
    <xf numFmtId="0" fontId="3" fillId="0" borderId="48" xfId="0" applyNumberFormat="1" applyFont="1" applyFill="1" applyBorder="1" applyAlignment="1">
      <alignment horizontal="center" vertical="top" wrapText="1"/>
    </xf>
    <xf numFmtId="0" fontId="3" fillId="6" borderId="43" xfId="1" applyNumberFormat="1" applyFont="1" applyFill="1" applyBorder="1" applyAlignment="1">
      <alignment horizontal="center" vertical="top" wrapText="1"/>
    </xf>
    <xf numFmtId="0" fontId="3" fillId="3" borderId="13" xfId="0" applyNumberFormat="1" applyFont="1" applyFill="1" applyBorder="1" applyAlignment="1">
      <alignment horizontal="center" vertical="top" wrapText="1"/>
    </xf>
    <xf numFmtId="0" fontId="3" fillId="6" borderId="9" xfId="1" applyNumberFormat="1" applyFont="1" applyFill="1" applyBorder="1" applyAlignment="1">
      <alignment horizontal="center" vertical="top" wrapText="1"/>
    </xf>
    <xf numFmtId="0" fontId="3" fillId="3" borderId="23" xfId="1" applyNumberFormat="1" applyFont="1" applyFill="1" applyBorder="1" applyAlignment="1">
      <alignment horizontal="center" vertical="top" wrapText="1"/>
    </xf>
    <xf numFmtId="0" fontId="3" fillId="6" borderId="3" xfId="0" applyNumberFormat="1" applyFont="1" applyFill="1" applyBorder="1" applyAlignment="1">
      <alignment horizontal="center" vertical="top"/>
    </xf>
    <xf numFmtId="0" fontId="3" fillId="6" borderId="0" xfId="0" applyNumberFormat="1" applyFont="1" applyFill="1" applyBorder="1" applyAlignment="1">
      <alignment horizontal="center" vertical="top"/>
    </xf>
    <xf numFmtId="0" fontId="4" fillId="0" borderId="0" xfId="0" applyNumberFormat="1" applyFont="1" applyFill="1" applyBorder="1" applyAlignment="1">
      <alignment horizontal="center" vertical="top" wrapText="1"/>
    </xf>
    <xf numFmtId="0" fontId="4" fillId="3" borderId="0" xfId="0" applyNumberFormat="1" applyFont="1" applyFill="1" applyBorder="1" applyAlignment="1">
      <alignment horizontal="center" vertical="top" wrapText="1"/>
    </xf>
    <xf numFmtId="0" fontId="3" fillId="3" borderId="0" xfId="0" applyNumberFormat="1" applyFont="1" applyFill="1" applyBorder="1" applyAlignment="1">
      <alignment horizontal="center" vertical="top" wrapText="1"/>
    </xf>
    <xf numFmtId="0" fontId="3" fillId="0" borderId="0" xfId="0" applyNumberFormat="1" applyFont="1" applyAlignment="1">
      <alignment horizontal="center" vertical="top"/>
    </xf>
    <xf numFmtId="0" fontId="3" fillId="0" borderId="0" xfId="0" applyNumberFormat="1" applyFont="1" applyAlignment="1">
      <alignment horizontal="center" vertical="top" wrapText="1"/>
    </xf>
    <xf numFmtId="3" fontId="3" fillId="8" borderId="28" xfId="0" applyNumberFormat="1" applyFont="1" applyFill="1" applyBorder="1" applyAlignment="1">
      <alignment horizontal="left" vertical="top" wrapText="1"/>
    </xf>
    <xf numFmtId="0" fontId="3" fillId="8" borderId="23" xfId="0" applyNumberFormat="1" applyFont="1" applyFill="1" applyBorder="1" applyAlignment="1">
      <alignment horizontal="center" vertical="top" wrapText="1"/>
    </xf>
    <xf numFmtId="3" fontId="2" fillId="8" borderId="23" xfId="0" applyNumberFormat="1" applyFont="1" applyFill="1" applyBorder="1" applyAlignment="1">
      <alignment horizontal="center" vertical="top"/>
    </xf>
    <xf numFmtId="0" fontId="3" fillId="9" borderId="48" xfId="0" applyNumberFormat="1" applyFont="1" applyFill="1" applyBorder="1" applyAlignment="1">
      <alignment horizontal="center" vertical="top" wrapText="1"/>
    </xf>
    <xf numFmtId="3" fontId="3" fillId="9" borderId="39" xfId="0" applyNumberFormat="1" applyFont="1" applyFill="1" applyBorder="1" applyAlignment="1">
      <alignment horizontal="left" vertical="top" wrapText="1"/>
    </xf>
    <xf numFmtId="3" fontId="3" fillId="9" borderId="42" xfId="0" applyNumberFormat="1" applyFont="1" applyFill="1" applyBorder="1" applyAlignment="1">
      <alignment horizontal="center" vertical="top"/>
    </xf>
    <xf numFmtId="3" fontId="3" fillId="9" borderId="62" xfId="0" applyNumberFormat="1" applyFont="1" applyFill="1" applyBorder="1" applyAlignment="1">
      <alignment vertical="top" wrapText="1"/>
    </xf>
    <xf numFmtId="0" fontId="3" fillId="9" borderId="49" xfId="0" applyNumberFormat="1" applyFont="1" applyFill="1" applyBorder="1" applyAlignment="1">
      <alignment horizontal="center" vertical="top" wrapText="1"/>
    </xf>
    <xf numFmtId="3" fontId="2" fillId="9" borderId="1" xfId="0" applyNumberFormat="1" applyFont="1" applyFill="1" applyBorder="1" applyAlignment="1">
      <alignment horizontal="center" vertical="top"/>
    </xf>
    <xf numFmtId="3" fontId="3" fillId="9" borderId="76" xfId="0" applyNumberFormat="1" applyFont="1" applyFill="1" applyBorder="1" applyAlignment="1">
      <alignment horizontal="center" vertical="top"/>
    </xf>
    <xf numFmtId="3" fontId="16" fillId="0" borderId="55" xfId="0" applyNumberFormat="1" applyFont="1" applyFill="1" applyBorder="1" applyAlignment="1">
      <alignment horizontal="center" vertical="top" wrapText="1"/>
    </xf>
    <xf numFmtId="3" fontId="3" fillId="0" borderId="67" xfId="0" applyNumberFormat="1" applyFont="1" applyFill="1" applyBorder="1" applyAlignment="1">
      <alignment horizontal="right" vertical="top" wrapText="1"/>
    </xf>
    <xf numFmtId="0" fontId="3" fillId="0" borderId="57" xfId="0" applyNumberFormat="1" applyFont="1" applyFill="1" applyBorder="1" applyAlignment="1">
      <alignment horizontal="center" vertical="top" wrapText="1"/>
    </xf>
    <xf numFmtId="0" fontId="3" fillId="0" borderId="42" xfId="0" applyNumberFormat="1" applyFont="1" applyFill="1" applyBorder="1" applyAlignment="1">
      <alignment horizontal="center" vertical="top" wrapText="1"/>
    </xf>
    <xf numFmtId="3" fontId="3" fillId="8" borderId="8" xfId="0" applyNumberFormat="1" applyFont="1" applyFill="1" applyBorder="1" applyAlignment="1">
      <alignment vertical="top" wrapText="1"/>
    </xf>
    <xf numFmtId="0" fontId="3" fillId="8" borderId="2" xfId="0" applyNumberFormat="1" applyFont="1" applyFill="1" applyBorder="1" applyAlignment="1">
      <alignment horizontal="center" vertical="top" wrapText="1"/>
    </xf>
    <xf numFmtId="3" fontId="3" fillId="8" borderId="75" xfId="0" applyNumberFormat="1" applyFont="1" applyFill="1" applyBorder="1" applyAlignment="1">
      <alignment horizontal="center" vertical="top"/>
    </xf>
    <xf numFmtId="0" fontId="17" fillId="6" borderId="57" xfId="0" applyNumberFormat="1" applyFont="1" applyFill="1" applyBorder="1" applyAlignment="1">
      <alignment horizontal="center" vertical="top" wrapText="1"/>
    </xf>
    <xf numFmtId="0" fontId="17" fillId="6" borderId="15" xfId="0" applyNumberFormat="1" applyFont="1" applyFill="1" applyBorder="1" applyAlignment="1">
      <alignment horizontal="center" vertical="top" wrapText="1"/>
    </xf>
    <xf numFmtId="0" fontId="22" fillId="6" borderId="15" xfId="0" applyNumberFormat="1" applyFont="1" applyFill="1" applyBorder="1" applyAlignment="1">
      <alignment horizontal="center" vertical="top" wrapText="1"/>
    </xf>
    <xf numFmtId="0" fontId="22" fillId="6" borderId="57" xfId="0" applyNumberFormat="1" applyFont="1" applyFill="1" applyBorder="1" applyAlignment="1">
      <alignment horizontal="center" vertical="top" wrapText="1"/>
    </xf>
    <xf numFmtId="0" fontId="22" fillId="8" borderId="57" xfId="0" applyNumberFormat="1" applyFont="1" applyFill="1" applyBorder="1" applyAlignment="1">
      <alignment horizontal="center" vertical="top" wrapText="1"/>
    </xf>
    <xf numFmtId="3" fontId="3" fillId="9" borderId="51" xfId="0" applyNumberFormat="1" applyFont="1" applyFill="1" applyBorder="1" applyAlignment="1">
      <alignment horizontal="left" vertical="top" wrapText="1"/>
    </xf>
    <xf numFmtId="3" fontId="3" fillId="8" borderId="9" xfId="0" applyNumberFormat="1" applyFont="1" applyFill="1" applyBorder="1" applyAlignment="1">
      <alignment horizontal="left" vertical="top" wrapText="1"/>
    </xf>
    <xf numFmtId="3" fontId="3" fillId="6" borderId="43" xfId="0" applyNumberFormat="1" applyFont="1" applyFill="1" applyBorder="1" applyAlignment="1">
      <alignment horizontal="left" vertical="top" wrapText="1"/>
    </xf>
    <xf numFmtId="3" fontId="3" fillId="6" borderId="48" xfId="0" applyNumberFormat="1" applyFont="1" applyFill="1" applyBorder="1" applyAlignment="1">
      <alignment horizontal="left" vertical="top" wrapText="1"/>
    </xf>
    <xf numFmtId="3" fontId="3" fillId="6" borderId="12" xfId="0" applyNumberFormat="1" applyFont="1" applyFill="1" applyBorder="1" applyAlignment="1">
      <alignment horizontal="left" vertical="top" wrapText="1"/>
    </xf>
    <xf numFmtId="3" fontId="3" fillId="9" borderId="12" xfId="0" applyNumberFormat="1" applyFont="1" applyFill="1" applyBorder="1" applyAlignment="1">
      <alignment horizontal="left" vertical="top" wrapText="1"/>
    </xf>
    <xf numFmtId="3" fontId="3" fillId="0" borderId="52" xfId="0" applyNumberFormat="1" applyFont="1" applyFill="1" applyBorder="1" applyAlignment="1">
      <alignment horizontal="left" vertical="top" wrapText="1"/>
    </xf>
    <xf numFmtId="3" fontId="3" fillId="0" borderId="48" xfId="0" applyNumberFormat="1" applyFont="1" applyFill="1" applyBorder="1" applyAlignment="1">
      <alignment horizontal="left" vertical="top" wrapText="1"/>
    </xf>
    <xf numFmtId="3" fontId="3" fillId="6" borderId="51" xfId="0" applyNumberFormat="1" applyFont="1" applyFill="1" applyBorder="1" applyAlignment="1">
      <alignment horizontal="left" vertical="top" wrapText="1"/>
    </xf>
    <xf numFmtId="0" fontId="3" fillId="0" borderId="55" xfId="0" applyFont="1" applyFill="1" applyBorder="1" applyAlignment="1">
      <alignment horizontal="center" vertical="top" wrapText="1"/>
    </xf>
    <xf numFmtId="3" fontId="4" fillId="0" borderId="37" xfId="0" applyNumberFormat="1" applyFont="1" applyBorder="1" applyAlignment="1">
      <alignment horizontal="center" vertical="top"/>
    </xf>
    <xf numFmtId="3" fontId="4" fillId="0" borderId="66" xfId="0" applyNumberFormat="1" applyFont="1" applyBorder="1" applyAlignment="1">
      <alignment horizontal="center" vertical="top"/>
    </xf>
    <xf numFmtId="164" fontId="3" fillId="0" borderId="15" xfId="0" applyNumberFormat="1" applyFont="1" applyBorder="1" applyAlignment="1">
      <alignment horizontal="center" vertical="top"/>
    </xf>
    <xf numFmtId="49" fontId="4" fillId="8" borderId="51" xfId="0" applyNumberFormat="1" applyFont="1" applyFill="1" applyBorder="1" applyAlignment="1">
      <alignment vertical="top"/>
    </xf>
    <xf numFmtId="49" fontId="4" fillId="2" borderId="48" xfId="0" applyNumberFormat="1" applyFont="1" applyFill="1" applyBorder="1" applyAlignment="1">
      <alignment horizontal="center" vertical="top"/>
    </xf>
    <xf numFmtId="49" fontId="4" fillId="0" borderId="48" xfId="0" applyNumberFormat="1" applyFont="1" applyBorder="1" applyAlignment="1">
      <alignment vertical="top"/>
    </xf>
    <xf numFmtId="3" fontId="3" fillId="0" borderId="64" xfId="0" applyNumberFormat="1" applyFont="1" applyFill="1" applyBorder="1" applyAlignment="1">
      <alignment horizontal="center" vertical="center" textRotation="90" wrapText="1"/>
    </xf>
    <xf numFmtId="164" fontId="3" fillId="6" borderId="25" xfId="0" applyNumberFormat="1" applyFont="1" applyFill="1" applyBorder="1" applyAlignment="1">
      <alignment horizontal="center" vertical="top"/>
    </xf>
    <xf numFmtId="3" fontId="3" fillId="0" borderId="51" xfId="0" applyNumberFormat="1" applyFont="1" applyFill="1" applyBorder="1" applyAlignment="1">
      <alignment vertical="top" wrapText="1"/>
    </xf>
    <xf numFmtId="0" fontId="3" fillId="0" borderId="58" xfId="0" applyNumberFormat="1" applyFont="1" applyFill="1" applyBorder="1" applyAlignment="1">
      <alignment horizontal="center" vertical="top" wrapText="1"/>
    </xf>
    <xf numFmtId="3" fontId="2" fillId="0" borderId="48" xfId="0" applyNumberFormat="1" applyFont="1" applyFill="1" applyBorder="1" applyAlignment="1">
      <alignment horizontal="center" vertical="top" wrapText="1"/>
    </xf>
    <xf numFmtId="3" fontId="3" fillId="0" borderId="59" xfId="0" applyNumberFormat="1" applyFont="1" applyFill="1" applyBorder="1" applyAlignment="1">
      <alignment horizontal="center" vertical="top" wrapText="1"/>
    </xf>
    <xf numFmtId="0" fontId="17" fillId="0" borderId="17" xfId="0" applyFont="1" applyFill="1" applyBorder="1" applyAlignment="1">
      <alignment horizontal="left" vertical="top" wrapText="1"/>
    </xf>
    <xf numFmtId="49" fontId="4" fillId="2" borderId="64" xfId="0" applyNumberFormat="1" applyFont="1" applyFill="1" applyBorder="1" applyAlignment="1">
      <alignment vertical="top"/>
    </xf>
    <xf numFmtId="49" fontId="3" fillId="0" borderId="50" xfId="0" applyNumberFormat="1" applyFont="1" applyBorder="1" applyAlignment="1">
      <alignment vertical="top"/>
    </xf>
    <xf numFmtId="3" fontId="3" fillId="0" borderId="58" xfId="0" applyNumberFormat="1" applyFont="1" applyFill="1" applyBorder="1" applyAlignment="1">
      <alignment horizontal="left" vertical="top" wrapText="1"/>
    </xf>
    <xf numFmtId="3" fontId="3" fillId="8" borderId="48" xfId="0" applyNumberFormat="1" applyFont="1" applyFill="1" applyBorder="1" applyAlignment="1">
      <alignment vertical="top" wrapText="1"/>
    </xf>
    <xf numFmtId="3" fontId="3" fillId="0" borderId="59" xfId="0" applyNumberFormat="1" applyFont="1" applyFill="1" applyBorder="1" applyAlignment="1">
      <alignment horizontal="center" vertical="center" textRotation="90" wrapText="1"/>
    </xf>
    <xf numFmtId="3" fontId="4" fillId="0" borderId="50" xfId="0" applyNumberFormat="1" applyFont="1" applyBorder="1" applyAlignment="1">
      <alignment horizontal="center" vertical="top" wrapText="1"/>
    </xf>
    <xf numFmtId="3" fontId="3" fillId="3" borderId="50" xfId="0" applyNumberFormat="1" applyFont="1" applyFill="1" applyBorder="1" applyAlignment="1">
      <alignment horizontal="center" vertical="top" wrapText="1"/>
    </xf>
    <xf numFmtId="164" fontId="3" fillId="3" borderId="51" xfId="0" applyNumberFormat="1" applyFont="1" applyFill="1" applyBorder="1" applyAlignment="1">
      <alignment horizontal="center" vertical="top" wrapText="1"/>
    </xf>
    <xf numFmtId="164" fontId="3" fillId="3" borderId="48" xfId="0" applyNumberFormat="1" applyFont="1" applyFill="1" applyBorder="1" applyAlignment="1">
      <alignment horizontal="center" vertical="top" wrapText="1"/>
    </xf>
    <xf numFmtId="164" fontId="3" fillId="3" borderId="65" xfId="0" applyNumberFormat="1" applyFont="1" applyFill="1" applyBorder="1" applyAlignment="1">
      <alignment horizontal="center" vertical="top" wrapText="1"/>
    </xf>
    <xf numFmtId="3" fontId="3" fillId="8" borderId="51" xfId="0" applyNumberFormat="1" applyFont="1" applyFill="1" applyBorder="1" applyAlignment="1">
      <alignment vertical="top" wrapText="1"/>
    </xf>
    <xf numFmtId="164" fontId="3" fillId="6" borderId="52" xfId="0" applyNumberFormat="1" applyFont="1" applyFill="1" applyBorder="1" applyAlignment="1">
      <alignment horizontal="center" vertical="top" wrapText="1"/>
    </xf>
    <xf numFmtId="49" fontId="4" fillId="8" borderId="51" xfId="0" applyNumberFormat="1" applyFont="1" applyFill="1" applyBorder="1" applyAlignment="1">
      <alignment horizontal="center" vertical="top"/>
    </xf>
    <xf numFmtId="49" fontId="4" fillId="6" borderId="65" xfId="0" applyNumberFormat="1" applyFont="1" applyFill="1" applyBorder="1" applyAlignment="1">
      <alignment horizontal="center" vertical="top"/>
    </xf>
    <xf numFmtId="3" fontId="3" fillId="8" borderId="23" xfId="0" applyNumberFormat="1" applyFont="1" applyFill="1" applyBorder="1" applyAlignment="1">
      <alignment vertical="top" wrapText="1"/>
    </xf>
    <xf numFmtId="3" fontId="3" fillId="6" borderId="65" xfId="0" applyNumberFormat="1" applyFont="1" applyFill="1" applyBorder="1" applyAlignment="1">
      <alignment horizontal="center" vertical="center" wrapText="1"/>
    </xf>
    <xf numFmtId="3" fontId="4" fillId="6" borderId="50" xfId="0" applyNumberFormat="1" applyFont="1" applyFill="1" applyBorder="1" applyAlignment="1">
      <alignment horizontal="center" vertical="top"/>
    </xf>
    <xf numFmtId="3" fontId="3" fillId="6" borderId="50" xfId="0" applyNumberFormat="1" applyFont="1" applyFill="1" applyBorder="1" applyAlignment="1">
      <alignment horizontal="center" vertical="top" wrapText="1"/>
    </xf>
    <xf numFmtId="164" fontId="3" fillId="6" borderId="51" xfId="0" applyNumberFormat="1" applyFont="1" applyFill="1" applyBorder="1" applyAlignment="1">
      <alignment horizontal="center" vertical="top" wrapText="1"/>
    </xf>
    <xf numFmtId="164" fontId="3" fillId="6" borderId="48" xfId="0" applyNumberFormat="1" applyFont="1" applyFill="1" applyBorder="1" applyAlignment="1">
      <alignment horizontal="center" vertical="top" wrapText="1"/>
    </xf>
    <xf numFmtId="49" fontId="5" fillId="0" borderId="48" xfId="0" applyNumberFormat="1" applyFont="1" applyBorder="1" applyAlignment="1">
      <alignment vertical="top"/>
    </xf>
    <xf numFmtId="3" fontId="19" fillId="6" borderId="50" xfId="0" applyNumberFormat="1" applyFont="1" applyFill="1" applyBorder="1" applyAlignment="1">
      <alignment horizontal="center" vertical="top" wrapText="1"/>
    </xf>
    <xf numFmtId="164" fontId="19" fillId="6" borderId="51" xfId="0" applyNumberFormat="1" applyFont="1" applyFill="1" applyBorder="1" applyAlignment="1">
      <alignment horizontal="center" vertical="top" wrapText="1"/>
    </xf>
    <xf numFmtId="164" fontId="19" fillId="6" borderId="48" xfId="0" applyNumberFormat="1" applyFont="1" applyFill="1" applyBorder="1" applyAlignment="1">
      <alignment horizontal="center" vertical="top" wrapText="1"/>
    </xf>
    <xf numFmtId="164" fontId="19" fillId="6" borderId="52" xfId="0" applyNumberFormat="1" applyFont="1" applyFill="1" applyBorder="1" applyAlignment="1">
      <alignment horizontal="center" vertical="top" wrapText="1"/>
    </xf>
    <xf numFmtId="0" fontId="3" fillId="9" borderId="9" xfId="0" applyNumberFormat="1" applyFont="1" applyFill="1" applyBorder="1" applyAlignment="1">
      <alignment horizontal="center" vertical="top" wrapText="1"/>
    </xf>
    <xf numFmtId="3" fontId="2" fillId="0" borderId="48" xfId="0" applyNumberFormat="1" applyFont="1" applyFill="1" applyBorder="1" applyAlignment="1">
      <alignment horizontal="center" vertical="center" textRotation="90" wrapText="1"/>
    </xf>
    <xf numFmtId="3" fontId="1" fillId="0" borderId="50" xfId="0" applyNumberFormat="1" applyFont="1" applyBorder="1" applyAlignment="1">
      <alignment horizontal="center" vertical="top"/>
    </xf>
    <xf numFmtId="3" fontId="2" fillId="0" borderId="50" xfId="0" applyNumberFormat="1" applyFont="1" applyBorder="1" applyAlignment="1">
      <alignment horizontal="center" vertical="top"/>
    </xf>
    <xf numFmtId="3" fontId="4" fillId="0" borderId="47" xfId="0" applyNumberFormat="1" applyFont="1" applyFill="1" applyBorder="1" applyAlignment="1">
      <alignment horizontal="left" vertical="top" wrapText="1"/>
    </xf>
    <xf numFmtId="3" fontId="3" fillId="0" borderId="47" xfId="0" applyNumberFormat="1" applyFont="1" applyFill="1" applyBorder="1" applyAlignment="1">
      <alignment horizontal="center" vertical="center" wrapText="1"/>
    </xf>
    <xf numFmtId="3" fontId="4" fillId="0" borderId="38" xfId="0" applyNumberFormat="1" applyFont="1" applyBorder="1" applyAlignment="1">
      <alignment horizontal="center" vertical="top"/>
    </xf>
    <xf numFmtId="3" fontId="3" fillId="0" borderId="38" xfId="0" applyNumberFormat="1" applyFont="1" applyBorder="1" applyAlignment="1">
      <alignment horizontal="center" vertical="top"/>
    </xf>
    <xf numFmtId="164" fontId="3" fillId="3" borderId="45" xfId="0" applyNumberFormat="1" applyFont="1" applyFill="1" applyBorder="1" applyAlignment="1">
      <alignment horizontal="center" vertical="top"/>
    </xf>
    <xf numFmtId="3" fontId="3" fillId="0" borderId="46" xfId="0" applyNumberFormat="1" applyFont="1" applyFill="1" applyBorder="1" applyAlignment="1">
      <alignment horizontal="left" vertical="top" wrapText="1"/>
    </xf>
    <xf numFmtId="3" fontId="3" fillId="0" borderId="32" xfId="0" applyNumberFormat="1" applyFont="1" applyFill="1" applyBorder="1" applyAlignment="1">
      <alignment horizontal="center" vertical="top"/>
    </xf>
    <xf numFmtId="3" fontId="3" fillId="0" borderId="45" xfId="0" applyNumberFormat="1" applyFont="1" applyFill="1" applyBorder="1" applyAlignment="1">
      <alignment horizontal="center" vertical="top"/>
    </xf>
    <xf numFmtId="3" fontId="3" fillId="6" borderId="1" xfId="0" applyNumberFormat="1" applyFont="1" applyFill="1" applyBorder="1" applyAlignment="1">
      <alignment horizontal="left" vertical="top" wrapText="1"/>
    </xf>
    <xf numFmtId="3" fontId="3" fillId="6" borderId="66" xfId="0" applyNumberFormat="1" applyFont="1" applyFill="1" applyBorder="1" applyAlignment="1">
      <alignment horizontal="center" vertical="top"/>
    </xf>
    <xf numFmtId="164" fontId="3" fillId="6" borderId="14" xfId="0" applyNumberFormat="1" applyFont="1" applyFill="1" applyBorder="1" applyAlignment="1">
      <alignment horizontal="center" vertical="top"/>
    </xf>
    <xf numFmtId="164" fontId="3" fillId="6" borderId="3" xfId="0" applyNumberFormat="1" applyFont="1" applyFill="1" applyBorder="1" applyAlignment="1">
      <alignment horizontal="center" vertical="top"/>
    </xf>
    <xf numFmtId="164" fontId="3" fillId="6" borderId="71" xfId="0" applyNumberFormat="1" applyFont="1" applyFill="1" applyBorder="1" applyAlignment="1">
      <alignment horizontal="center" vertical="top"/>
    </xf>
    <xf numFmtId="3" fontId="3" fillId="0" borderId="62" xfId="0" applyNumberFormat="1" applyFont="1" applyFill="1" applyBorder="1" applyAlignment="1">
      <alignment horizontal="left" vertical="top" wrapText="1"/>
    </xf>
    <xf numFmtId="0" fontId="3" fillId="0" borderId="3" xfId="0" applyNumberFormat="1" applyFont="1" applyFill="1" applyBorder="1" applyAlignment="1">
      <alignment horizontal="center" vertical="top" wrapText="1"/>
    </xf>
    <xf numFmtId="3" fontId="3" fillId="0" borderId="19" xfId="0" applyNumberFormat="1" applyFont="1" applyFill="1" applyBorder="1" applyAlignment="1">
      <alignment horizontal="center" vertical="top"/>
    </xf>
    <xf numFmtId="3" fontId="3" fillId="0" borderId="49" xfId="0" applyNumberFormat="1" applyFont="1" applyFill="1" applyBorder="1" applyAlignment="1">
      <alignment horizontal="left" vertical="top" wrapText="1"/>
    </xf>
    <xf numFmtId="3" fontId="3" fillId="0" borderId="33" xfId="0" applyNumberFormat="1" applyFont="1" applyFill="1" applyBorder="1" applyAlignment="1">
      <alignment vertical="top" wrapText="1"/>
    </xf>
    <xf numFmtId="0" fontId="7" fillId="0" borderId="23" xfId="0" applyFont="1" applyBorder="1" applyAlignment="1">
      <alignment horizontal="center" vertical="center"/>
    </xf>
    <xf numFmtId="0" fontId="3" fillId="0" borderId="0" xfId="0" applyFont="1" applyFill="1" applyBorder="1" applyAlignment="1">
      <alignment horizontal="left" vertical="top" wrapText="1"/>
    </xf>
    <xf numFmtId="0" fontId="14" fillId="0" borderId="0" xfId="1" applyFont="1" applyAlignment="1">
      <alignment horizontal="left" vertical="center" wrapText="1"/>
    </xf>
    <xf numFmtId="0" fontId="7" fillId="0" borderId="0" xfId="0" applyFont="1" applyFill="1" applyBorder="1" applyAlignment="1">
      <alignment horizontal="right" vertical="top"/>
    </xf>
    <xf numFmtId="0" fontId="10" fillId="0" borderId="0" xfId="0" applyFont="1" applyFill="1" applyBorder="1" applyAlignment="1">
      <alignment vertical="top" wrapText="1"/>
    </xf>
    <xf numFmtId="0" fontId="5" fillId="0" borderId="0" xfId="0" applyFont="1" applyFill="1" applyAlignment="1">
      <alignment vertical="top" wrapText="1"/>
    </xf>
    <xf numFmtId="0" fontId="14" fillId="0" borderId="0" xfId="1" applyFont="1" applyBorder="1" applyAlignment="1">
      <alignment horizontal="left" vertical="top" wrapText="1"/>
    </xf>
    <xf numFmtId="0" fontId="7" fillId="0" borderId="0" xfId="0" applyFont="1" applyAlignment="1">
      <alignment horizontal="center" vertical="top" wrapText="1"/>
    </xf>
    <xf numFmtId="0" fontId="11" fillId="3" borderId="0" xfId="0" applyFont="1" applyFill="1" applyBorder="1" applyAlignment="1">
      <alignment horizontal="center" vertical="top" wrapText="1"/>
    </xf>
    <xf numFmtId="0" fontId="12" fillId="3" borderId="0" xfId="0" applyFont="1" applyFill="1" applyBorder="1" applyAlignment="1">
      <alignment vertical="top" wrapText="1"/>
    </xf>
    <xf numFmtId="0" fontId="5" fillId="3" borderId="0" xfId="0" applyFont="1" applyFill="1" applyAlignment="1">
      <alignment vertical="top" wrapText="1"/>
    </xf>
    <xf numFmtId="0" fontId="12" fillId="3" borderId="0" xfId="0" applyFont="1" applyFill="1" applyBorder="1" applyAlignment="1">
      <alignment horizontal="left" wrapText="1"/>
    </xf>
    <xf numFmtId="0" fontId="5" fillId="0" borderId="0" xfId="0" applyFont="1"/>
    <xf numFmtId="0" fontId="5" fillId="0" borderId="0" xfId="0" applyFont="1" applyAlignment="1">
      <alignment horizontal="left" wrapText="1"/>
    </xf>
    <xf numFmtId="3" fontId="4" fillId="7" borderId="62" xfId="0" applyNumberFormat="1" applyFont="1" applyFill="1" applyBorder="1" applyAlignment="1">
      <alignment horizontal="right" vertical="top"/>
    </xf>
    <xf numFmtId="3" fontId="4" fillId="7" borderId="4" xfId="0" applyNumberFormat="1" applyFont="1" applyFill="1" applyBorder="1" applyAlignment="1">
      <alignment horizontal="right" vertical="top"/>
    </xf>
    <xf numFmtId="3" fontId="4" fillId="7" borderId="33" xfId="0" applyNumberFormat="1" applyFont="1" applyFill="1" applyBorder="1" applyAlignment="1">
      <alignment horizontal="right" vertical="top"/>
    </xf>
    <xf numFmtId="3" fontId="4" fillId="3" borderId="0" xfId="0" applyNumberFormat="1" applyFont="1" applyFill="1" applyBorder="1" applyAlignment="1">
      <alignment horizontal="center" vertical="top" wrapText="1"/>
    </xf>
    <xf numFmtId="3" fontId="3" fillId="3" borderId="0" xfId="0" applyNumberFormat="1" applyFont="1" applyFill="1" applyBorder="1" applyAlignment="1">
      <alignment horizontal="center" vertical="top" wrapText="1"/>
    </xf>
    <xf numFmtId="3" fontId="3" fillId="9" borderId="51" xfId="0" applyNumberFormat="1" applyFont="1" applyFill="1" applyBorder="1" applyAlignment="1">
      <alignment horizontal="left" vertical="top" wrapText="1"/>
    </xf>
    <xf numFmtId="3" fontId="3" fillId="9" borderId="52" xfId="0" applyNumberFormat="1" applyFont="1" applyFill="1" applyBorder="1" applyAlignment="1">
      <alignment horizontal="left" vertical="top" wrapText="1"/>
    </xf>
    <xf numFmtId="3" fontId="3" fillId="0" borderId="28" xfId="0" applyNumberFormat="1" applyFont="1" applyBorder="1" applyAlignment="1">
      <alignment horizontal="left" vertical="top" wrapText="1"/>
    </xf>
    <xf numFmtId="3" fontId="3" fillId="0" borderId="25" xfId="0" applyNumberFormat="1" applyFont="1" applyBorder="1" applyAlignment="1">
      <alignment horizontal="left" vertical="top" wrapText="1"/>
    </xf>
    <xf numFmtId="3" fontId="3" fillId="0" borderId="31" xfId="0" applyNumberFormat="1" applyFont="1" applyBorder="1" applyAlignment="1">
      <alignment horizontal="left" vertical="top" wrapText="1"/>
    </xf>
    <xf numFmtId="3" fontId="4" fillId="10" borderId="28" xfId="0" applyNumberFormat="1" applyFont="1" applyFill="1" applyBorder="1" applyAlignment="1">
      <alignment horizontal="left" vertical="top"/>
    </xf>
    <xf numFmtId="3" fontId="4" fillId="10" borderId="25" xfId="0" applyNumberFormat="1" applyFont="1" applyFill="1" applyBorder="1" applyAlignment="1">
      <alignment horizontal="left" vertical="top"/>
    </xf>
    <xf numFmtId="3" fontId="4" fillId="10" borderId="31" xfId="0" applyNumberFormat="1" applyFont="1" applyFill="1" applyBorder="1" applyAlignment="1">
      <alignment horizontal="left" vertical="top"/>
    </xf>
    <xf numFmtId="3" fontId="3" fillId="0" borderId="28" xfId="0" applyNumberFormat="1" applyFont="1" applyBorder="1" applyAlignment="1">
      <alignment horizontal="left" vertical="top"/>
    </xf>
    <xf numFmtId="3" fontId="3" fillId="0" borderId="25" xfId="0" applyNumberFormat="1" applyFont="1" applyBorder="1" applyAlignment="1">
      <alignment horizontal="left" vertical="top"/>
    </xf>
    <xf numFmtId="3" fontId="3" fillId="0" borderId="31" xfId="0" applyNumberFormat="1" applyFont="1" applyBorder="1" applyAlignment="1">
      <alignment horizontal="left" vertical="top"/>
    </xf>
    <xf numFmtId="3" fontId="3" fillId="0" borderId="46" xfId="0" applyNumberFormat="1" applyFont="1" applyBorder="1" applyAlignment="1">
      <alignment horizontal="center" vertical="center"/>
    </xf>
    <xf numFmtId="3" fontId="3" fillId="0" borderId="32" xfId="0" applyNumberFormat="1" applyFont="1" applyBorder="1" applyAlignment="1">
      <alignment horizontal="center" vertical="center"/>
    </xf>
    <xf numFmtId="3" fontId="3" fillId="0" borderId="45" xfId="0" applyNumberFormat="1" applyFont="1" applyBorder="1" applyAlignment="1">
      <alignment horizontal="center" vertical="center"/>
    </xf>
    <xf numFmtId="0" fontId="3" fillId="0" borderId="42" xfId="0" applyNumberFormat="1" applyFont="1" applyFill="1" applyBorder="1" applyAlignment="1">
      <alignment horizontal="left" vertical="top" wrapText="1"/>
    </xf>
    <xf numFmtId="0" fontId="3" fillId="0" borderId="16" xfId="0" applyNumberFormat="1" applyFont="1" applyFill="1" applyBorder="1" applyAlignment="1">
      <alignment horizontal="left" vertical="top" wrapText="1"/>
    </xf>
    <xf numFmtId="3" fontId="4" fillId="2" borderId="10" xfId="0" applyNumberFormat="1" applyFont="1" applyFill="1" applyBorder="1" applyAlignment="1">
      <alignment horizontal="right" vertical="top"/>
    </xf>
    <xf numFmtId="3" fontId="4" fillId="2" borderId="7" xfId="0" applyNumberFormat="1" applyFont="1" applyFill="1" applyBorder="1" applyAlignment="1">
      <alignment horizontal="right" vertical="top"/>
    </xf>
    <xf numFmtId="3" fontId="4" fillId="2" borderId="69" xfId="0" applyNumberFormat="1" applyFont="1" applyFill="1" applyBorder="1" applyAlignment="1">
      <alignment horizontal="right" vertical="top"/>
    </xf>
    <xf numFmtId="3" fontId="4" fillId="2" borderId="8" xfId="0" applyNumberFormat="1" applyFont="1" applyFill="1" applyBorder="1" applyAlignment="1">
      <alignment horizontal="center" vertical="top" wrapText="1"/>
    </xf>
    <xf numFmtId="3" fontId="4" fillId="2" borderId="7" xfId="0" applyNumberFormat="1" applyFont="1" applyFill="1" applyBorder="1" applyAlignment="1">
      <alignment horizontal="center" vertical="top" wrapText="1"/>
    </xf>
    <xf numFmtId="3" fontId="4" fillId="2" borderId="69" xfId="0" applyNumberFormat="1" applyFont="1" applyFill="1" applyBorder="1" applyAlignment="1">
      <alignment horizontal="center" vertical="top" wrapText="1"/>
    </xf>
    <xf numFmtId="3" fontId="4" fillId="8" borderId="10" xfId="0" applyNumberFormat="1" applyFont="1" applyFill="1" applyBorder="1" applyAlignment="1">
      <alignment horizontal="right" vertical="top"/>
    </xf>
    <xf numFmtId="3" fontId="4" fillId="8" borderId="7" xfId="0" applyNumberFormat="1" applyFont="1" applyFill="1" applyBorder="1" applyAlignment="1">
      <alignment horizontal="right" vertical="top"/>
    </xf>
    <xf numFmtId="3" fontId="4" fillId="8" borderId="69" xfId="0" applyNumberFormat="1" applyFont="1" applyFill="1" applyBorder="1" applyAlignment="1">
      <alignment horizontal="right" vertical="top"/>
    </xf>
    <xf numFmtId="3" fontId="4" fillId="8" borderId="8" xfId="0" applyNumberFormat="1" applyFont="1" applyFill="1" applyBorder="1" applyAlignment="1">
      <alignment horizontal="center" vertical="top" wrapText="1"/>
    </xf>
    <xf numFmtId="3" fontId="4" fillId="8" borderId="7" xfId="0" applyNumberFormat="1" applyFont="1" applyFill="1" applyBorder="1" applyAlignment="1">
      <alignment horizontal="center" vertical="top" wrapText="1"/>
    </xf>
    <xf numFmtId="3" fontId="4" fillId="8" borderId="69" xfId="0" applyNumberFormat="1" applyFont="1" applyFill="1" applyBorder="1" applyAlignment="1">
      <alignment horizontal="center" vertical="top" wrapText="1"/>
    </xf>
    <xf numFmtId="3" fontId="4" fillId="10" borderId="10" xfId="0" applyNumberFormat="1" applyFont="1" applyFill="1" applyBorder="1" applyAlignment="1">
      <alignment horizontal="right" vertical="top"/>
    </xf>
    <xf numFmtId="3" fontId="4" fillId="10" borderId="7" xfId="0" applyNumberFormat="1" applyFont="1" applyFill="1" applyBorder="1" applyAlignment="1">
      <alignment horizontal="right" vertical="top"/>
    </xf>
    <xf numFmtId="3" fontId="4" fillId="10" borderId="69" xfId="0" applyNumberFormat="1" applyFont="1" applyFill="1" applyBorder="1" applyAlignment="1">
      <alignment horizontal="right" vertical="top"/>
    </xf>
    <xf numFmtId="3" fontId="4" fillId="10" borderId="8" xfId="0" applyNumberFormat="1" applyFont="1" applyFill="1" applyBorder="1" applyAlignment="1">
      <alignment horizontal="center" vertical="top" wrapText="1"/>
    </xf>
    <xf numFmtId="3" fontId="4" fillId="10" borderId="7" xfId="0" applyNumberFormat="1" applyFont="1" applyFill="1" applyBorder="1" applyAlignment="1">
      <alignment horizontal="center" vertical="top" wrapText="1"/>
    </xf>
    <xf numFmtId="3" fontId="4" fillId="10" borderId="69" xfId="0" applyNumberFormat="1" applyFont="1" applyFill="1" applyBorder="1" applyAlignment="1">
      <alignment horizontal="center" vertical="top" wrapText="1"/>
    </xf>
    <xf numFmtId="49" fontId="3" fillId="6" borderId="22" xfId="0" applyNumberFormat="1" applyFont="1" applyFill="1" applyBorder="1" applyAlignment="1">
      <alignment horizontal="left" vertical="top"/>
    </xf>
    <xf numFmtId="3" fontId="4" fillId="0" borderId="68" xfId="0" applyNumberFormat="1" applyFont="1" applyFill="1" applyBorder="1" applyAlignment="1">
      <alignment horizontal="center" wrapText="1"/>
    </xf>
    <xf numFmtId="3" fontId="4" fillId="2" borderId="8" xfId="0" applyNumberFormat="1" applyFont="1" applyFill="1" applyBorder="1" applyAlignment="1">
      <alignment horizontal="left" vertical="top" wrapText="1"/>
    </xf>
    <xf numFmtId="3" fontId="4" fillId="2" borderId="7" xfId="0" applyNumberFormat="1" applyFont="1" applyFill="1" applyBorder="1" applyAlignment="1">
      <alignment horizontal="left" vertical="top" wrapText="1"/>
    </xf>
    <xf numFmtId="3" fontId="4" fillId="2" borderId="69" xfId="0" applyNumberFormat="1" applyFont="1" applyFill="1" applyBorder="1" applyAlignment="1">
      <alignment horizontal="left" vertical="top" wrapText="1"/>
    </xf>
    <xf numFmtId="3" fontId="3" fillId="9" borderId="8" xfId="0" applyNumberFormat="1" applyFont="1" applyFill="1" applyBorder="1" applyAlignment="1">
      <alignment horizontal="left" vertical="top" wrapText="1"/>
    </xf>
    <xf numFmtId="3" fontId="3" fillId="9" borderId="69" xfId="0" applyNumberFormat="1" applyFont="1" applyFill="1" applyBorder="1" applyAlignment="1">
      <alignment horizontal="left" vertical="top" wrapText="1"/>
    </xf>
    <xf numFmtId="3" fontId="3" fillId="0" borderId="8" xfId="0" applyNumberFormat="1" applyFont="1" applyFill="1" applyBorder="1" applyAlignment="1">
      <alignment horizontal="left" vertical="top" wrapText="1"/>
    </xf>
    <xf numFmtId="3" fontId="3" fillId="0" borderId="69" xfId="0" applyNumberFormat="1" applyFont="1" applyFill="1" applyBorder="1" applyAlignment="1">
      <alignment horizontal="left" vertical="top" wrapText="1"/>
    </xf>
    <xf numFmtId="3" fontId="1" fillId="0" borderId="37" xfId="0" applyNumberFormat="1" applyFont="1" applyBorder="1" applyAlignment="1">
      <alignment horizontal="center" vertical="top" wrapText="1"/>
    </xf>
    <xf numFmtId="3" fontId="1" fillId="0" borderId="29" xfId="0" applyNumberFormat="1" applyFont="1" applyBorder="1" applyAlignment="1">
      <alignment horizontal="center" vertical="top" wrapText="1"/>
    </xf>
    <xf numFmtId="3" fontId="2" fillId="0" borderId="9" xfId="0" applyNumberFormat="1" applyFont="1" applyFill="1" applyBorder="1" applyAlignment="1">
      <alignment horizontal="center" vertical="center" textRotation="90" wrapText="1"/>
    </xf>
    <xf numFmtId="3" fontId="3" fillId="0" borderId="51" xfId="1" applyNumberFormat="1" applyFont="1" applyFill="1" applyBorder="1" applyAlignment="1">
      <alignment horizontal="left" vertical="top" wrapText="1"/>
    </xf>
    <xf numFmtId="3" fontId="3" fillId="0" borderId="52" xfId="1" applyNumberFormat="1" applyFont="1" applyFill="1" applyBorder="1" applyAlignment="1">
      <alignment horizontal="left" vertical="top" wrapText="1"/>
    </xf>
    <xf numFmtId="3" fontId="3" fillId="0" borderId="63" xfId="1" applyNumberFormat="1" applyFont="1" applyFill="1" applyBorder="1" applyAlignment="1">
      <alignment horizontal="left" vertical="top" wrapText="1"/>
    </xf>
    <xf numFmtId="3" fontId="3" fillId="0" borderId="34" xfId="1" applyNumberFormat="1" applyFont="1" applyFill="1" applyBorder="1" applyAlignment="1">
      <alignment horizontal="left" vertical="top" wrapText="1"/>
    </xf>
    <xf numFmtId="3" fontId="2" fillId="8" borderId="9" xfId="0" applyNumberFormat="1" applyFont="1" applyFill="1" applyBorder="1" applyAlignment="1">
      <alignment horizontal="left" vertical="top" wrapText="1"/>
    </xf>
    <xf numFmtId="3" fontId="2" fillId="8" borderId="48" xfId="0" applyNumberFormat="1" applyFont="1" applyFill="1" applyBorder="1" applyAlignment="1">
      <alignment horizontal="left" vertical="top" wrapText="1"/>
    </xf>
    <xf numFmtId="3" fontId="3" fillId="9" borderId="12" xfId="0" applyNumberFormat="1" applyFont="1" applyFill="1" applyBorder="1" applyAlignment="1">
      <alignment horizontal="left" vertical="top" wrapText="1"/>
    </xf>
    <xf numFmtId="3" fontId="3" fillId="9" borderId="35" xfId="0" applyNumberFormat="1" applyFont="1" applyFill="1" applyBorder="1" applyAlignment="1">
      <alignment horizontal="left" vertical="top" wrapText="1"/>
    </xf>
    <xf numFmtId="3" fontId="3" fillId="8" borderId="9" xfId="0" applyNumberFormat="1" applyFont="1" applyFill="1" applyBorder="1" applyAlignment="1">
      <alignment horizontal="left" vertical="top" wrapText="1"/>
    </xf>
    <xf numFmtId="3" fontId="3" fillId="8" borderId="48" xfId="0" applyNumberFormat="1" applyFont="1" applyFill="1" applyBorder="1" applyAlignment="1">
      <alignment horizontal="left" vertical="top" wrapText="1"/>
    </xf>
    <xf numFmtId="3" fontId="3" fillId="0" borderId="55" xfId="0" applyNumberFormat="1" applyFont="1" applyFill="1" applyBorder="1" applyAlignment="1">
      <alignment horizontal="center" vertical="center" textRotation="90" wrapText="1"/>
    </xf>
    <xf numFmtId="3" fontId="2" fillId="8" borderId="12" xfId="0" applyNumberFormat="1" applyFont="1" applyFill="1" applyBorder="1" applyAlignment="1">
      <alignment horizontal="left" vertical="top" wrapText="1"/>
    </xf>
    <xf numFmtId="3" fontId="3" fillId="8" borderId="63" xfId="0" applyNumberFormat="1" applyFont="1" applyFill="1" applyBorder="1" applyAlignment="1">
      <alignment horizontal="left" vertical="top" wrapText="1"/>
    </xf>
    <xf numFmtId="3" fontId="3" fillId="8" borderId="34" xfId="0" applyNumberFormat="1" applyFont="1" applyFill="1" applyBorder="1" applyAlignment="1">
      <alignment horizontal="left" vertical="top" wrapText="1"/>
    </xf>
    <xf numFmtId="3" fontId="3" fillId="8" borderId="12" xfId="0" applyNumberFormat="1" applyFont="1" applyFill="1" applyBorder="1" applyAlignment="1">
      <alignment horizontal="left" vertical="top" wrapText="1"/>
    </xf>
    <xf numFmtId="3" fontId="3" fillId="8" borderId="35" xfId="0" applyNumberFormat="1" applyFont="1" applyFill="1" applyBorder="1" applyAlignment="1">
      <alignment horizontal="left" vertical="top" wrapText="1"/>
    </xf>
    <xf numFmtId="3" fontId="3" fillId="8" borderId="51" xfId="0" applyNumberFormat="1" applyFont="1" applyFill="1" applyBorder="1" applyAlignment="1">
      <alignment horizontal="left" vertical="top" wrapText="1"/>
    </xf>
    <xf numFmtId="3" fontId="3" fillId="8" borderId="52" xfId="0" applyNumberFormat="1" applyFont="1" applyFill="1" applyBorder="1" applyAlignment="1">
      <alignment horizontal="left" vertical="top" wrapText="1"/>
    </xf>
    <xf numFmtId="0" fontId="3" fillId="8" borderId="28" xfId="0" applyFont="1" applyFill="1" applyBorder="1" applyAlignment="1">
      <alignment horizontal="left" vertical="top" wrapText="1"/>
    </xf>
    <xf numFmtId="0" fontId="3" fillId="8" borderId="31" xfId="0" applyFont="1" applyFill="1" applyBorder="1" applyAlignment="1">
      <alignment horizontal="left" vertical="top" wrapText="1"/>
    </xf>
    <xf numFmtId="3" fontId="4" fillId="4" borderId="61" xfId="0" applyNumberFormat="1" applyFont="1" applyFill="1" applyBorder="1" applyAlignment="1">
      <alignment horizontal="right" vertical="top" wrapText="1"/>
    </xf>
    <xf numFmtId="3" fontId="4" fillId="4" borderId="4" xfId="0" applyNumberFormat="1" applyFont="1" applyFill="1" applyBorder="1" applyAlignment="1">
      <alignment horizontal="right" vertical="top" wrapText="1"/>
    </xf>
    <xf numFmtId="3" fontId="4" fillId="4" borderId="33" xfId="0" applyNumberFormat="1" applyFont="1" applyFill="1" applyBorder="1" applyAlignment="1">
      <alignment horizontal="right" vertical="top" wrapText="1"/>
    </xf>
    <xf numFmtId="3" fontId="3" fillId="4" borderId="14" xfId="0" applyNumberFormat="1" applyFont="1" applyFill="1" applyBorder="1" applyAlignment="1">
      <alignment horizontal="center" vertical="top" wrapText="1"/>
    </xf>
    <xf numFmtId="3" fontId="3" fillId="4" borderId="68" xfId="0" applyNumberFormat="1" applyFont="1" applyFill="1" applyBorder="1" applyAlignment="1">
      <alignment horizontal="center" vertical="top" wrapText="1"/>
    </xf>
    <xf numFmtId="3" fontId="3" fillId="4" borderId="71" xfId="0" applyNumberFormat="1" applyFont="1" applyFill="1" applyBorder="1" applyAlignment="1">
      <alignment horizontal="center" vertical="top" wrapText="1"/>
    </xf>
    <xf numFmtId="3" fontId="9" fillId="0" borderId="13" xfId="0" applyNumberFormat="1" applyFont="1" applyFill="1" applyBorder="1" applyAlignment="1">
      <alignment horizontal="left" vertical="top" wrapText="1"/>
    </xf>
    <xf numFmtId="3" fontId="9" fillId="0" borderId="9" xfId="0" applyNumberFormat="1" applyFont="1" applyFill="1" applyBorder="1" applyAlignment="1">
      <alignment horizontal="left" vertical="top" wrapText="1"/>
    </xf>
    <xf numFmtId="3" fontId="9" fillId="0" borderId="48" xfId="0" applyNumberFormat="1" applyFont="1" applyFill="1" applyBorder="1" applyAlignment="1">
      <alignment horizontal="left" vertical="top" wrapText="1"/>
    </xf>
    <xf numFmtId="3" fontId="3" fillId="8" borderId="43" xfId="0" applyNumberFormat="1" applyFont="1" applyFill="1" applyBorder="1" applyAlignment="1">
      <alignment horizontal="left" vertical="top" wrapText="1"/>
    </xf>
    <xf numFmtId="3" fontId="3" fillId="6" borderId="43" xfId="0" applyNumberFormat="1" applyFont="1" applyFill="1" applyBorder="1" applyAlignment="1">
      <alignment horizontal="left" vertical="top" wrapText="1"/>
    </xf>
    <xf numFmtId="3" fontId="3" fillId="6" borderId="9" xfId="0" applyNumberFormat="1" applyFont="1" applyFill="1" applyBorder="1" applyAlignment="1">
      <alignment horizontal="left" vertical="top" wrapText="1"/>
    </xf>
    <xf numFmtId="3" fontId="3" fillId="6" borderId="48" xfId="0" applyNumberFormat="1" applyFont="1" applyFill="1" applyBorder="1" applyAlignment="1">
      <alignment horizontal="left" vertical="top" wrapText="1"/>
    </xf>
    <xf numFmtId="3" fontId="3" fillId="6" borderId="12" xfId="0" applyNumberFormat="1" applyFont="1" applyFill="1" applyBorder="1" applyAlignment="1">
      <alignment horizontal="left" vertical="top" wrapText="1"/>
    </xf>
    <xf numFmtId="3" fontId="3" fillId="9" borderId="43" xfId="0" applyNumberFormat="1" applyFont="1" applyFill="1" applyBorder="1" applyAlignment="1">
      <alignment horizontal="left" vertical="top" wrapText="1"/>
    </xf>
    <xf numFmtId="3" fontId="3" fillId="9" borderId="9" xfId="0" applyNumberFormat="1" applyFont="1" applyFill="1" applyBorder="1" applyAlignment="1">
      <alignment horizontal="left" vertical="top" wrapText="1"/>
    </xf>
    <xf numFmtId="3" fontId="3" fillId="9" borderId="48" xfId="0" applyNumberFormat="1" applyFont="1" applyFill="1" applyBorder="1" applyAlignment="1">
      <alignment horizontal="left" vertical="top" wrapText="1"/>
    </xf>
    <xf numFmtId="3" fontId="3" fillId="9" borderId="63" xfId="0" applyNumberFormat="1" applyFont="1" applyFill="1" applyBorder="1" applyAlignment="1">
      <alignment horizontal="left" vertical="top" wrapText="1"/>
    </xf>
    <xf numFmtId="3" fontId="3" fillId="9" borderId="34" xfId="0" applyNumberFormat="1" applyFont="1" applyFill="1" applyBorder="1" applyAlignment="1">
      <alignment horizontal="left" vertical="top" wrapText="1"/>
    </xf>
    <xf numFmtId="3" fontId="3" fillId="3" borderId="9" xfId="0" applyNumberFormat="1" applyFont="1" applyFill="1" applyBorder="1" applyAlignment="1">
      <alignment horizontal="left" vertical="top" wrapText="1"/>
    </xf>
    <xf numFmtId="3" fontId="3" fillId="0" borderId="63" xfId="0" applyNumberFormat="1" applyFont="1" applyFill="1" applyBorder="1" applyAlignment="1">
      <alignment horizontal="left" vertical="top" wrapText="1"/>
    </xf>
    <xf numFmtId="3" fontId="3" fillId="0" borderId="34" xfId="0" applyNumberFormat="1" applyFont="1" applyFill="1" applyBorder="1" applyAlignment="1">
      <alignment horizontal="left" vertical="top" wrapText="1"/>
    </xf>
    <xf numFmtId="3" fontId="3" fillId="0" borderId="51" xfId="0" applyNumberFormat="1" applyFont="1" applyFill="1" applyBorder="1" applyAlignment="1">
      <alignment horizontal="left" vertical="top" wrapText="1"/>
    </xf>
    <xf numFmtId="3" fontId="3" fillId="0" borderId="52" xfId="0" applyNumberFormat="1" applyFont="1" applyFill="1" applyBorder="1" applyAlignment="1">
      <alignment horizontal="left" vertical="top" wrapText="1"/>
    </xf>
    <xf numFmtId="3" fontId="3" fillId="0" borderId="43" xfId="0" applyNumberFormat="1" applyFont="1" applyFill="1" applyBorder="1" applyAlignment="1">
      <alignment horizontal="left" vertical="top" wrapText="1"/>
    </xf>
    <xf numFmtId="3" fontId="3" fillId="0" borderId="9" xfId="0" applyNumberFormat="1" applyFont="1" applyFill="1" applyBorder="1" applyAlignment="1">
      <alignment horizontal="left" vertical="top" wrapText="1"/>
    </xf>
    <xf numFmtId="3" fontId="3" fillId="3" borderId="12" xfId="0" applyNumberFormat="1" applyFont="1" applyFill="1" applyBorder="1" applyAlignment="1">
      <alignment horizontal="left" vertical="top" wrapText="1"/>
    </xf>
    <xf numFmtId="3" fontId="3" fillId="0" borderId="48" xfId="0" applyNumberFormat="1" applyFont="1" applyFill="1" applyBorder="1" applyAlignment="1">
      <alignment horizontal="left" vertical="top" wrapText="1"/>
    </xf>
    <xf numFmtId="3" fontId="3" fillId="0" borderId="12" xfId="0" applyNumberFormat="1" applyFont="1" applyBorder="1" applyAlignment="1">
      <alignment horizontal="left" vertical="top" wrapText="1"/>
    </xf>
    <xf numFmtId="3" fontId="3" fillId="0" borderId="51" xfId="0" applyNumberFormat="1" applyFont="1" applyBorder="1" applyAlignment="1">
      <alignment horizontal="left" vertical="top" wrapText="1"/>
    </xf>
    <xf numFmtId="3" fontId="3" fillId="0" borderId="12" xfId="0" applyNumberFormat="1" applyFont="1" applyFill="1" applyBorder="1" applyAlignment="1">
      <alignment horizontal="left" vertical="top" wrapText="1"/>
    </xf>
    <xf numFmtId="3" fontId="3" fillId="0" borderId="35" xfId="0" applyNumberFormat="1" applyFont="1" applyFill="1" applyBorder="1" applyAlignment="1">
      <alignment horizontal="left" vertical="top" wrapText="1"/>
    </xf>
    <xf numFmtId="3" fontId="3" fillId="8" borderId="39" xfId="0" applyNumberFormat="1" applyFont="1" applyFill="1" applyBorder="1" applyAlignment="1">
      <alignment horizontal="left" vertical="top" wrapText="1"/>
    </xf>
    <xf numFmtId="3" fontId="3" fillId="8" borderId="29" xfId="0" applyNumberFormat="1" applyFont="1" applyFill="1" applyBorder="1" applyAlignment="1">
      <alignment horizontal="left" vertical="top" wrapText="1"/>
    </xf>
    <xf numFmtId="3" fontId="4" fillId="2" borderId="27" xfId="0" applyNumberFormat="1" applyFont="1" applyFill="1" applyBorder="1" applyAlignment="1">
      <alignment horizontal="left" vertical="top" wrapText="1"/>
    </xf>
    <xf numFmtId="3" fontId="4" fillId="2" borderId="22" xfId="0" applyNumberFormat="1" applyFont="1" applyFill="1" applyBorder="1" applyAlignment="1">
      <alignment horizontal="left" vertical="top" wrapText="1"/>
    </xf>
    <xf numFmtId="3" fontId="4" fillId="2" borderId="36" xfId="0" applyNumberFormat="1" applyFont="1" applyFill="1" applyBorder="1" applyAlignment="1">
      <alignment horizontal="left" vertical="top" wrapText="1"/>
    </xf>
    <xf numFmtId="3" fontId="8" fillId="0" borderId="13" xfId="0" applyNumberFormat="1" applyFont="1" applyFill="1" applyBorder="1" applyAlignment="1">
      <alignment horizontal="left" vertical="top" wrapText="1"/>
    </xf>
    <xf numFmtId="3" fontId="8" fillId="0" borderId="9" xfId="0" applyNumberFormat="1" applyFont="1" applyFill="1" applyBorder="1" applyAlignment="1">
      <alignment horizontal="left" vertical="top" wrapText="1"/>
    </xf>
    <xf numFmtId="3" fontId="3" fillId="6" borderId="11" xfId="0" applyNumberFormat="1" applyFont="1" applyFill="1" applyBorder="1" applyAlignment="1">
      <alignment horizontal="left" vertical="top" wrapText="1"/>
    </xf>
    <xf numFmtId="3" fontId="3" fillId="6" borderId="36" xfId="0" applyNumberFormat="1" applyFont="1" applyFill="1" applyBorder="1" applyAlignment="1">
      <alignment horizontal="left" vertical="top" wrapText="1"/>
    </xf>
    <xf numFmtId="3" fontId="3" fillId="6" borderId="35" xfId="0" applyNumberFormat="1" applyFont="1" applyFill="1" applyBorder="1" applyAlignment="1">
      <alignment horizontal="left" vertical="top" wrapText="1"/>
    </xf>
    <xf numFmtId="3" fontId="3" fillId="6" borderId="51" xfId="0" applyNumberFormat="1" applyFont="1" applyFill="1" applyBorder="1" applyAlignment="1">
      <alignment horizontal="left" vertical="top" wrapText="1"/>
    </xf>
    <xf numFmtId="3" fontId="3" fillId="6" borderId="52" xfId="0" applyNumberFormat="1" applyFont="1" applyFill="1" applyBorder="1" applyAlignment="1">
      <alignment horizontal="left" vertical="top" wrapText="1"/>
    </xf>
    <xf numFmtId="3" fontId="3" fillId="6" borderId="63" xfId="0" applyNumberFormat="1" applyFont="1" applyFill="1" applyBorder="1" applyAlignment="1">
      <alignment horizontal="left" vertical="top" wrapText="1"/>
    </xf>
    <xf numFmtId="3" fontId="3" fillId="0" borderId="63" xfId="0" applyNumberFormat="1" applyFont="1" applyBorder="1" applyAlignment="1">
      <alignment horizontal="left" vertical="top" wrapText="1"/>
    </xf>
    <xf numFmtId="3" fontId="3" fillId="3" borderId="51" xfId="0" applyNumberFormat="1" applyFont="1" applyFill="1" applyBorder="1" applyAlignment="1">
      <alignment horizontal="left" vertical="top" wrapText="1"/>
    </xf>
    <xf numFmtId="3" fontId="3" fillId="3" borderId="63" xfId="0" applyNumberFormat="1" applyFont="1" applyFill="1" applyBorder="1" applyAlignment="1">
      <alignment horizontal="left" vertical="top" wrapText="1"/>
    </xf>
    <xf numFmtId="3" fontId="3" fillId="0" borderId="59" xfId="2" applyNumberFormat="1" applyFont="1" applyFill="1" applyBorder="1" applyAlignment="1">
      <alignment horizontal="center" vertical="top"/>
    </xf>
    <xf numFmtId="3" fontId="3" fillId="0" borderId="44" xfId="2" applyNumberFormat="1" applyFont="1" applyFill="1" applyBorder="1" applyAlignment="1">
      <alignment horizontal="center" vertical="top"/>
    </xf>
    <xf numFmtId="3" fontId="3" fillId="0" borderId="13" xfId="0" applyNumberFormat="1" applyFont="1" applyFill="1" applyBorder="1" applyAlignment="1">
      <alignment horizontal="left" vertical="top" wrapText="1"/>
    </xf>
    <xf numFmtId="3" fontId="3" fillId="0" borderId="3" xfId="0" applyNumberFormat="1" applyFont="1" applyFill="1" applyBorder="1" applyAlignment="1">
      <alignment horizontal="left" vertical="top" wrapText="1"/>
    </xf>
    <xf numFmtId="3" fontId="3" fillId="0" borderId="11" xfId="0" applyNumberFormat="1" applyFont="1" applyFill="1" applyBorder="1" applyAlignment="1">
      <alignment horizontal="left" vertical="top" wrapText="1"/>
    </xf>
    <xf numFmtId="3" fontId="3" fillId="0" borderId="36" xfId="0" applyNumberFormat="1" applyFont="1" applyFill="1" applyBorder="1" applyAlignment="1">
      <alignment horizontal="left" vertical="top" wrapText="1"/>
    </xf>
    <xf numFmtId="3" fontId="3" fillId="0" borderId="14" xfId="0" applyNumberFormat="1" applyFont="1" applyFill="1" applyBorder="1" applyAlignment="1">
      <alignment horizontal="left" vertical="top" wrapText="1"/>
    </xf>
    <xf numFmtId="3" fontId="3" fillId="0" borderId="71" xfId="0" applyNumberFormat="1" applyFont="1" applyFill="1" applyBorder="1" applyAlignment="1">
      <alignment horizontal="left" vertical="top" wrapText="1"/>
    </xf>
    <xf numFmtId="3" fontId="4" fillId="0" borderId="13" xfId="0" applyNumberFormat="1" applyFont="1" applyFill="1" applyBorder="1" applyAlignment="1">
      <alignment horizontal="left" vertical="top" wrapText="1"/>
    </xf>
    <xf numFmtId="3" fontId="4" fillId="0" borderId="9" xfId="0" applyNumberFormat="1" applyFont="1" applyFill="1" applyBorder="1" applyAlignment="1">
      <alignment horizontal="left" vertical="top" wrapText="1"/>
    </xf>
    <xf numFmtId="3" fontId="3" fillId="0" borderId="28" xfId="0" applyNumberFormat="1" applyFont="1" applyFill="1" applyBorder="1" applyAlignment="1">
      <alignment horizontal="left" vertical="top" wrapText="1"/>
    </xf>
    <xf numFmtId="3" fontId="3" fillId="0" borderId="31" xfId="0" applyNumberFormat="1" applyFont="1" applyFill="1" applyBorder="1" applyAlignment="1">
      <alignment horizontal="left" vertical="top" wrapText="1"/>
    </xf>
    <xf numFmtId="3" fontId="3" fillId="8" borderId="3" xfId="0" applyNumberFormat="1" applyFont="1" applyFill="1" applyBorder="1" applyAlignment="1">
      <alignment horizontal="left" vertical="top" wrapText="1"/>
    </xf>
    <xf numFmtId="3" fontId="3" fillId="8" borderId="14" xfId="0" applyNumberFormat="1" applyFont="1" applyFill="1" applyBorder="1" applyAlignment="1">
      <alignment horizontal="left" vertical="top" wrapText="1"/>
    </xf>
    <xf numFmtId="3" fontId="3" fillId="8" borderId="71" xfId="0" applyNumberFormat="1" applyFont="1" applyFill="1" applyBorder="1" applyAlignment="1">
      <alignment horizontal="left" vertical="top" wrapText="1"/>
    </xf>
    <xf numFmtId="3" fontId="4" fillId="2" borderId="19" xfId="0" applyNumberFormat="1" applyFont="1" applyFill="1" applyBorder="1" applyAlignment="1">
      <alignment horizontal="right" vertical="top"/>
    </xf>
    <xf numFmtId="3" fontId="4" fillId="2" borderId="68" xfId="0" applyNumberFormat="1" applyFont="1" applyFill="1" applyBorder="1" applyAlignment="1">
      <alignment horizontal="right" vertical="top"/>
    </xf>
    <xf numFmtId="0" fontId="3" fillId="8" borderId="42" xfId="0" applyNumberFormat="1" applyFont="1" applyFill="1" applyBorder="1" applyAlignment="1">
      <alignment horizontal="center" vertical="top"/>
    </xf>
    <xf numFmtId="0" fontId="3" fillId="8" borderId="16" xfId="0" applyNumberFormat="1" applyFont="1" applyFill="1" applyBorder="1" applyAlignment="1">
      <alignment horizontal="center" vertical="top"/>
    </xf>
    <xf numFmtId="0" fontId="3" fillId="0" borderId="55" xfId="0" applyFont="1" applyFill="1" applyBorder="1" applyAlignment="1">
      <alignment horizontal="center" vertical="top" wrapText="1"/>
    </xf>
    <xf numFmtId="0" fontId="17" fillId="0" borderId="55" xfId="0" applyFont="1" applyFill="1" applyBorder="1" applyAlignment="1">
      <alignment horizontal="left" vertical="top" wrapText="1"/>
    </xf>
    <xf numFmtId="0" fontId="17" fillId="0" borderId="67" xfId="0" applyFont="1" applyFill="1" applyBorder="1" applyAlignment="1">
      <alignment horizontal="left" vertical="top" wrapText="1"/>
    </xf>
    <xf numFmtId="0" fontId="17" fillId="0" borderId="15" xfId="0" applyFont="1" applyFill="1" applyBorder="1" applyAlignment="1">
      <alignment horizontal="left" vertical="top" wrapText="1"/>
    </xf>
    <xf numFmtId="0" fontId="17" fillId="0" borderId="16" xfId="0" applyFont="1" applyFill="1" applyBorder="1" applyAlignment="1">
      <alignment horizontal="left" vertical="top" wrapText="1"/>
    </xf>
    <xf numFmtId="3" fontId="3" fillId="6" borderId="13" xfId="0" applyNumberFormat="1" applyFont="1" applyFill="1" applyBorder="1" applyAlignment="1">
      <alignment horizontal="left" vertical="top" wrapText="1"/>
    </xf>
    <xf numFmtId="3" fontId="3" fillId="6" borderId="3" xfId="0" applyNumberFormat="1" applyFont="1" applyFill="1" applyBorder="1" applyAlignment="1">
      <alignment horizontal="left" vertical="top" wrapText="1"/>
    </xf>
    <xf numFmtId="3" fontId="3" fillId="0" borderId="13" xfId="0" applyNumberFormat="1" applyFont="1" applyFill="1" applyBorder="1" applyAlignment="1">
      <alignment horizontal="center" vertical="center" textRotation="90" wrapText="1"/>
    </xf>
    <xf numFmtId="3" fontId="3" fillId="0" borderId="3" xfId="0" applyNumberFormat="1" applyFont="1" applyFill="1" applyBorder="1" applyAlignment="1">
      <alignment horizontal="center" vertical="center" textRotation="90" wrapText="1"/>
    </xf>
    <xf numFmtId="3" fontId="4" fillId="0" borderId="37" xfId="0" applyNumberFormat="1" applyFont="1" applyBorder="1" applyAlignment="1">
      <alignment horizontal="center" vertical="top"/>
    </xf>
    <xf numFmtId="3" fontId="4" fillId="0" borderId="66" xfId="0" applyNumberFormat="1" applyFont="1" applyBorder="1" applyAlignment="1">
      <alignment horizontal="center" vertical="top"/>
    </xf>
    <xf numFmtId="3" fontId="3" fillId="0" borderId="11" xfId="0" applyNumberFormat="1" applyFont="1" applyBorder="1" applyAlignment="1">
      <alignment horizontal="left" vertical="top" wrapText="1"/>
    </xf>
    <xf numFmtId="3" fontId="3" fillId="0" borderId="14" xfId="0" applyNumberFormat="1" applyFont="1" applyBorder="1" applyAlignment="1">
      <alignment horizontal="left" vertical="top" wrapText="1"/>
    </xf>
    <xf numFmtId="0" fontId="22" fillId="0" borderId="15" xfId="0" applyNumberFormat="1" applyFont="1" applyFill="1" applyBorder="1" applyAlignment="1">
      <alignment horizontal="center" vertical="top" wrapText="1"/>
    </xf>
    <xf numFmtId="3" fontId="3" fillId="0" borderId="41" xfId="0" applyNumberFormat="1" applyFont="1" applyFill="1" applyBorder="1" applyAlignment="1">
      <alignment horizontal="left" vertical="top" wrapText="1"/>
    </xf>
    <xf numFmtId="49" fontId="4" fillId="2" borderId="21" xfId="0" applyNumberFormat="1" applyFont="1" applyFill="1" applyBorder="1" applyAlignment="1">
      <alignment horizontal="center" vertical="top"/>
    </xf>
    <xf numFmtId="49" fontId="4" fillId="0" borderId="9" xfId="0" applyNumberFormat="1" applyFont="1" applyBorder="1" applyAlignment="1">
      <alignment horizontal="center" vertical="top"/>
    </xf>
    <xf numFmtId="0" fontId="3" fillId="3" borderId="9" xfId="0" applyFont="1" applyFill="1" applyBorder="1" applyAlignment="1">
      <alignment horizontal="left" vertical="top" wrapText="1"/>
    </xf>
    <xf numFmtId="0" fontId="3" fillId="3" borderId="48" xfId="0" applyFont="1" applyFill="1" applyBorder="1" applyAlignment="1">
      <alignment horizontal="left" vertical="top" wrapText="1"/>
    </xf>
    <xf numFmtId="0" fontId="3" fillId="0" borderId="0" xfId="0" applyFont="1" applyFill="1" applyBorder="1" applyAlignment="1">
      <alignment horizontal="center" vertical="center" textRotation="90" wrapText="1"/>
    </xf>
    <xf numFmtId="0" fontId="3" fillId="0" borderId="65" xfId="0" applyFont="1" applyFill="1" applyBorder="1" applyAlignment="1">
      <alignment horizontal="center" vertical="center" textRotation="90" wrapText="1"/>
    </xf>
    <xf numFmtId="49" fontId="3" fillId="0" borderId="29" xfId="0" applyNumberFormat="1" applyFont="1" applyBorder="1" applyAlignment="1">
      <alignment horizontal="center" vertical="top"/>
    </xf>
    <xf numFmtId="49" fontId="3" fillId="0" borderId="50" xfId="0" applyNumberFormat="1" applyFont="1" applyBorder="1" applyAlignment="1">
      <alignment horizontal="center" vertical="top"/>
    </xf>
    <xf numFmtId="0" fontId="3" fillId="0" borderId="51" xfId="0" applyFont="1" applyFill="1" applyBorder="1" applyAlignment="1">
      <alignment horizontal="left" vertical="top" wrapText="1"/>
    </xf>
    <xf numFmtId="0" fontId="3" fillId="0" borderId="52" xfId="0" applyFont="1" applyFill="1" applyBorder="1" applyAlignment="1">
      <alignment horizontal="left" vertical="top" wrapText="1"/>
    </xf>
    <xf numFmtId="0" fontId="3" fillId="8" borderId="43" xfId="0" applyFont="1" applyFill="1" applyBorder="1" applyAlignment="1">
      <alignment horizontal="left" vertical="top" wrapText="1"/>
    </xf>
    <xf numFmtId="0" fontId="3" fillId="8" borderId="48" xfId="0" applyFont="1" applyFill="1" applyBorder="1" applyAlignment="1">
      <alignment horizontal="left" vertical="top" wrapText="1"/>
    </xf>
    <xf numFmtId="0" fontId="18" fillId="0" borderId="44" xfId="0" applyFont="1" applyFill="1" applyBorder="1" applyAlignment="1">
      <alignment horizontal="center" vertical="center" textRotation="90" wrapText="1"/>
    </xf>
    <xf numFmtId="0" fontId="18" fillId="0" borderId="59" xfId="0" applyFont="1" applyFill="1" applyBorder="1" applyAlignment="1">
      <alignment horizontal="center" vertical="center" textRotation="90" wrapText="1"/>
    </xf>
    <xf numFmtId="164" fontId="3" fillId="0" borderId="34" xfId="0" applyNumberFormat="1" applyFont="1" applyBorder="1" applyAlignment="1">
      <alignment horizontal="center" vertical="center" wrapText="1"/>
    </xf>
    <xf numFmtId="164" fontId="3" fillId="0" borderId="35" xfId="0" applyNumberFormat="1" applyFont="1" applyBorder="1" applyAlignment="1">
      <alignment horizontal="center" vertical="center" wrapText="1"/>
    </xf>
    <xf numFmtId="164" fontId="3" fillId="0" borderId="71" xfId="0" applyNumberFormat="1" applyFont="1" applyBorder="1" applyAlignment="1">
      <alignment horizontal="center" vertical="center" wrapText="1"/>
    </xf>
    <xf numFmtId="3" fontId="2" fillId="0" borderId="12" xfId="0" applyNumberFormat="1" applyFont="1" applyBorder="1" applyAlignment="1">
      <alignment horizontal="center" vertical="center" wrapText="1"/>
    </xf>
    <xf numFmtId="3" fontId="2" fillId="0" borderId="14" xfId="0" applyNumberFormat="1" applyFont="1" applyBorder="1" applyAlignment="1">
      <alignment horizontal="center" vertical="center" wrapText="1"/>
    </xf>
    <xf numFmtId="3" fontId="2" fillId="0" borderId="56" xfId="0" applyNumberFormat="1" applyFont="1" applyBorder="1" applyAlignment="1">
      <alignment horizontal="center" vertical="center" textRotation="90"/>
    </xf>
    <xf numFmtId="3" fontId="2" fillId="0" borderId="21" xfId="0" applyNumberFormat="1" applyFont="1" applyBorder="1" applyAlignment="1">
      <alignment horizontal="center" vertical="center" textRotation="90"/>
    </xf>
    <xf numFmtId="3" fontId="2" fillId="0" borderId="19" xfId="0" applyNumberFormat="1" applyFont="1" applyBorder="1" applyAlignment="1">
      <alignment horizontal="center" vertical="center" textRotation="90"/>
    </xf>
    <xf numFmtId="3" fontId="3" fillId="0" borderId="44" xfId="0" applyNumberFormat="1" applyFont="1" applyBorder="1" applyAlignment="1">
      <alignment horizontal="center" vertical="center" textRotation="90"/>
    </xf>
    <xf numFmtId="3" fontId="3" fillId="0" borderId="55" xfId="0" applyNumberFormat="1" applyFont="1" applyBorder="1" applyAlignment="1">
      <alignment horizontal="center" vertical="center" textRotation="90"/>
    </xf>
    <xf numFmtId="3" fontId="3" fillId="0" borderId="67" xfId="0" applyNumberFormat="1" applyFont="1" applyBorder="1" applyAlignment="1">
      <alignment horizontal="center" vertical="center" textRotation="90"/>
    </xf>
    <xf numFmtId="3" fontId="4" fillId="10" borderId="63" xfId="0" applyNumberFormat="1" applyFont="1" applyFill="1" applyBorder="1" applyAlignment="1">
      <alignment horizontal="left" vertical="top" wrapText="1"/>
    </xf>
    <xf numFmtId="3" fontId="4" fillId="10" borderId="60" xfId="0" applyNumberFormat="1" applyFont="1" applyFill="1" applyBorder="1" applyAlignment="1">
      <alignment horizontal="left" vertical="top" wrapText="1"/>
    </xf>
    <xf numFmtId="3" fontId="4" fillId="10" borderId="34" xfId="0" applyNumberFormat="1" applyFont="1" applyFill="1" applyBorder="1" applyAlignment="1">
      <alignment horizontal="left" vertical="top" wrapText="1"/>
    </xf>
    <xf numFmtId="3" fontId="4" fillId="8" borderId="7" xfId="0" applyNumberFormat="1" applyFont="1" applyFill="1" applyBorder="1" applyAlignment="1">
      <alignment horizontal="left" vertical="top" wrapText="1"/>
    </xf>
    <xf numFmtId="3" fontId="3" fillId="8" borderId="8" xfId="0" applyNumberFormat="1" applyFont="1" applyFill="1" applyBorder="1" applyAlignment="1">
      <alignment horizontal="left" vertical="top" wrapText="1"/>
    </xf>
    <xf numFmtId="3" fontId="3" fillId="8" borderId="69" xfId="0" applyNumberFormat="1" applyFont="1" applyFill="1" applyBorder="1" applyAlignment="1">
      <alignment horizontal="left" vertical="top" wrapText="1"/>
    </xf>
    <xf numFmtId="3" fontId="4" fillId="2" borderId="3" xfId="0" applyNumberFormat="1" applyFont="1" applyFill="1" applyBorder="1" applyAlignment="1">
      <alignment horizontal="left" vertical="top" wrapText="1"/>
    </xf>
    <xf numFmtId="3" fontId="4" fillId="2" borderId="19" xfId="0" applyNumberFormat="1" applyFont="1" applyFill="1" applyBorder="1" applyAlignment="1">
      <alignment horizontal="left" vertical="top" wrapText="1"/>
    </xf>
    <xf numFmtId="3" fontId="4" fillId="2" borderId="67" xfId="0" applyNumberFormat="1" applyFont="1" applyFill="1" applyBorder="1" applyAlignment="1">
      <alignment horizontal="left" vertical="top" wrapText="1"/>
    </xf>
    <xf numFmtId="3" fontId="3" fillId="0" borderId="20" xfId="0" applyNumberFormat="1" applyFont="1" applyFill="1" applyBorder="1" applyAlignment="1">
      <alignment horizontal="left" vertical="top" wrapText="1"/>
    </xf>
    <xf numFmtId="3" fontId="3" fillId="0" borderId="15" xfId="0" applyNumberFormat="1" applyFont="1" applyFill="1" applyBorder="1" applyAlignment="1">
      <alignment horizontal="left" vertical="top" wrapText="1"/>
    </xf>
    <xf numFmtId="3" fontId="3" fillId="0" borderId="16" xfId="0" applyNumberFormat="1" applyFont="1" applyFill="1" applyBorder="1" applyAlignment="1">
      <alignment horizontal="left" vertical="top" wrapText="1"/>
    </xf>
    <xf numFmtId="3" fontId="2" fillId="0" borderId="9" xfId="0" applyNumberFormat="1" applyFont="1" applyFill="1" applyBorder="1" applyAlignment="1">
      <alignment horizontal="center" vertical="top" wrapText="1"/>
    </xf>
    <xf numFmtId="3" fontId="16" fillId="0" borderId="55" xfId="0" applyNumberFormat="1" applyFont="1" applyFill="1" applyBorder="1" applyAlignment="1">
      <alignment horizontal="center" vertical="top" wrapText="1"/>
    </xf>
    <xf numFmtId="0" fontId="2" fillId="0" borderId="43" xfId="0" applyNumberFormat="1" applyFont="1" applyBorder="1" applyAlignment="1">
      <alignment horizontal="center" vertical="center" textRotation="90" wrapText="1"/>
    </xf>
    <xf numFmtId="0" fontId="2" fillId="0" borderId="9" xfId="0" applyNumberFormat="1" applyFont="1" applyBorder="1" applyAlignment="1">
      <alignment horizontal="center" vertical="center" textRotation="90" wrapText="1"/>
    </xf>
    <xf numFmtId="0" fontId="2" fillId="0" borderId="3" xfId="0" applyNumberFormat="1" applyFont="1" applyBorder="1" applyAlignment="1">
      <alignment horizontal="center" vertical="center" textRotation="90" wrapText="1"/>
    </xf>
    <xf numFmtId="0" fontId="3" fillId="0" borderId="15" xfId="0" applyNumberFormat="1" applyFont="1" applyFill="1" applyBorder="1" applyAlignment="1">
      <alignment horizontal="center" vertical="top" wrapText="1"/>
    </xf>
    <xf numFmtId="3" fontId="3" fillId="9" borderId="28" xfId="0" applyNumberFormat="1" applyFont="1" applyFill="1" applyBorder="1" applyAlignment="1">
      <alignment horizontal="left" vertical="top" wrapText="1"/>
    </xf>
    <xf numFmtId="3" fontId="3" fillId="9" borderId="31" xfId="0" applyNumberFormat="1" applyFont="1" applyFill="1" applyBorder="1" applyAlignment="1">
      <alignment horizontal="left" vertical="top" wrapText="1"/>
    </xf>
    <xf numFmtId="3" fontId="3" fillId="9" borderId="3" xfId="0" applyNumberFormat="1" applyFont="1" applyFill="1" applyBorder="1" applyAlignment="1">
      <alignment horizontal="left" vertical="top" wrapText="1"/>
    </xf>
    <xf numFmtId="3" fontId="3" fillId="9" borderId="14" xfId="0" applyNumberFormat="1" applyFont="1" applyFill="1" applyBorder="1" applyAlignment="1">
      <alignment horizontal="left" vertical="top" wrapText="1"/>
    </xf>
    <xf numFmtId="3" fontId="3" fillId="9" borderId="71" xfId="0" applyNumberFormat="1" applyFont="1" applyFill="1" applyBorder="1" applyAlignment="1">
      <alignment horizontal="left" vertical="top" wrapText="1"/>
    </xf>
    <xf numFmtId="0" fontId="10" fillId="0" borderId="0" xfId="0" applyFont="1" applyAlignment="1">
      <alignment horizontal="center" vertical="top"/>
    </xf>
    <xf numFmtId="0" fontId="11" fillId="0" borderId="0" xfId="0" applyFont="1" applyAlignment="1">
      <alignment horizontal="center" vertical="top" wrapText="1"/>
    </xf>
    <xf numFmtId="3" fontId="2" fillId="0" borderId="46" xfId="0" applyNumberFormat="1" applyFont="1" applyBorder="1" applyAlignment="1">
      <alignment horizontal="center" vertical="center" wrapText="1"/>
    </xf>
    <xf numFmtId="3" fontId="2" fillId="0" borderId="32" xfId="0" applyNumberFormat="1" applyFont="1" applyBorder="1" applyAlignment="1">
      <alignment horizontal="center" vertical="center" wrapText="1"/>
    </xf>
    <xf numFmtId="3" fontId="2" fillId="0" borderId="45" xfId="0" applyNumberFormat="1" applyFont="1" applyBorder="1" applyAlignment="1">
      <alignment horizontal="center" vertical="center" wrapText="1"/>
    </xf>
    <xf numFmtId="3" fontId="3" fillId="0" borderId="68" xfId="0" applyNumberFormat="1" applyFont="1" applyBorder="1" applyAlignment="1">
      <alignment horizontal="right" vertical="top"/>
    </xf>
    <xf numFmtId="3" fontId="2" fillId="0" borderId="46" xfId="0" applyNumberFormat="1" applyFont="1" applyBorder="1" applyAlignment="1">
      <alignment horizontal="center" vertical="top"/>
    </xf>
    <xf numFmtId="3" fontId="2" fillId="0" borderId="32" xfId="0" applyNumberFormat="1" applyFont="1" applyBorder="1" applyAlignment="1">
      <alignment horizontal="center" vertical="top"/>
    </xf>
    <xf numFmtId="3" fontId="2" fillId="0" borderId="45" xfId="0" applyNumberFormat="1" applyFont="1" applyBorder="1" applyAlignment="1">
      <alignment horizontal="center" vertical="top"/>
    </xf>
    <xf numFmtId="3" fontId="3" fillId="0" borderId="42" xfId="0" applyNumberFormat="1" applyFont="1" applyFill="1" applyBorder="1" applyAlignment="1">
      <alignment horizontal="left" vertical="top" wrapText="1"/>
    </xf>
    <xf numFmtId="0" fontId="5" fillId="0" borderId="58" xfId="0" applyFont="1" applyFill="1" applyBorder="1" applyAlignment="1">
      <alignment horizontal="left" vertical="top" wrapText="1"/>
    </xf>
    <xf numFmtId="0" fontId="3" fillId="0" borderId="12" xfId="0" applyFont="1" applyBorder="1" applyAlignment="1">
      <alignment horizontal="left" vertical="top" wrapText="1"/>
    </xf>
    <xf numFmtId="0" fontId="3" fillId="0" borderId="14" xfId="0" applyFont="1" applyBorder="1" applyAlignment="1">
      <alignment horizontal="left" vertical="top" wrapText="1"/>
    </xf>
    <xf numFmtId="0" fontId="2" fillId="0" borderId="9" xfId="0" applyFont="1" applyFill="1" applyBorder="1" applyAlignment="1">
      <alignment horizontal="center" vertical="top" wrapText="1"/>
    </xf>
    <xf numFmtId="3" fontId="4" fillId="5" borderId="46" xfId="0" applyNumberFormat="1" applyFont="1" applyFill="1" applyBorder="1" applyAlignment="1">
      <alignment horizontal="left" vertical="top" wrapText="1"/>
    </xf>
    <xf numFmtId="3" fontId="4" fillId="5" borderId="32" xfId="0" applyNumberFormat="1" applyFont="1" applyFill="1" applyBorder="1" applyAlignment="1">
      <alignment horizontal="left" vertical="top" wrapText="1"/>
    </xf>
    <xf numFmtId="3" fontId="4" fillId="5" borderId="45" xfId="0" applyNumberFormat="1" applyFont="1" applyFill="1" applyBorder="1" applyAlignment="1">
      <alignment horizontal="left" vertical="top" wrapText="1"/>
    </xf>
    <xf numFmtId="49" fontId="2" fillId="0" borderId="53" xfId="0" applyNumberFormat="1" applyFont="1" applyBorder="1" applyAlignment="1">
      <alignment horizontal="center" vertical="center" textRotation="90" wrapText="1"/>
    </xf>
    <xf numFmtId="49" fontId="2" fillId="0" borderId="57" xfId="0" applyNumberFormat="1" applyFont="1" applyBorder="1" applyAlignment="1">
      <alignment horizontal="center" vertical="center" textRotation="90" wrapText="1"/>
    </xf>
    <xf numFmtId="49" fontId="2" fillId="0" borderId="42" xfId="0" applyNumberFormat="1" applyFont="1" applyBorder="1" applyAlignment="1">
      <alignment horizontal="center" vertical="center" textRotation="90" wrapText="1"/>
    </xf>
    <xf numFmtId="49" fontId="2" fillId="0" borderId="49" xfId="0" applyNumberFormat="1" applyFont="1" applyBorder="1" applyAlignment="1">
      <alignment horizontal="center" vertical="center" textRotation="90" wrapText="1"/>
    </xf>
    <xf numFmtId="49" fontId="2" fillId="0" borderId="47" xfId="0" applyNumberFormat="1" applyFont="1" applyBorder="1" applyAlignment="1">
      <alignment horizontal="center" vertical="center" textRotation="90" wrapText="1"/>
    </xf>
    <xf numFmtId="49" fontId="2" fillId="0" borderId="23" xfId="0" applyNumberFormat="1" applyFont="1" applyBorder="1" applyAlignment="1">
      <alignment horizontal="center" vertical="center" textRotation="90" wrapText="1"/>
    </xf>
    <xf numFmtId="49" fontId="2" fillId="0" borderId="43" xfId="0" applyNumberFormat="1" applyFont="1" applyBorder="1" applyAlignment="1">
      <alignment horizontal="center" vertical="center" textRotation="90" wrapText="1"/>
    </xf>
    <xf numFmtId="49" fontId="2" fillId="0" borderId="1" xfId="0" applyNumberFormat="1" applyFont="1" applyBorder="1" applyAlignment="1">
      <alignment horizontal="center" vertical="center" textRotation="90" wrapText="1"/>
    </xf>
    <xf numFmtId="3" fontId="2" fillId="0" borderId="13" xfId="0" applyNumberFormat="1" applyFont="1" applyBorder="1" applyAlignment="1">
      <alignment horizontal="center" vertical="center" wrapText="1"/>
    </xf>
    <xf numFmtId="3" fontId="2" fillId="0" borderId="9" xfId="0" applyNumberFormat="1" applyFont="1" applyBorder="1" applyAlignment="1">
      <alignment horizontal="center" vertical="center" wrapText="1"/>
    </xf>
    <xf numFmtId="3" fontId="2" fillId="0" borderId="3" xfId="0" applyNumberFormat="1" applyFont="1" applyBorder="1" applyAlignment="1">
      <alignment horizontal="center" vertical="center" wrapText="1"/>
    </xf>
    <xf numFmtId="3" fontId="2" fillId="0" borderId="27" xfId="0" applyNumberFormat="1" applyFont="1" applyBorder="1" applyAlignment="1">
      <alignment horizontal="center" vertical="center" textRotation="90" wrapText="1"/>
    </xf>
    <xf numFmtId="3" fontId="2" fillId="0" borderId="21" xfId="0" applyNumberFormat="1" applyFont="1" applyBorder="1" applyAlignment="1">
      <alignment horizontal="center" vertical="center" textRotation="90" wrapText="1"/>
    </xf>
    <xf numFmtId="3" fontId="2" fillId="0" borderId="19" xfId="0" applyNumberFormat="1" applyFont="1" applyBorder="1" applyAlignment="1">
      <alignment horizontal="center" vertical="center" textRotation="90" wrapText="1"/>
    </xf>
    <xf numFmtId="3" fontId="2" fillId="0" borderId="37" xfId="0" applyNumberFormat="1" applyFont="1" applyBorder="1" applyAlignment="1">
      <alignment horizontal="center" vertical="center" textRotation="90" wrapText="1"/>
    </xf>
    <xf numFmtId="3" fontId="2" fillId="0" borderId="29" xfId="0" applyNumberFormat="1" applyFont="1" applyBorder="1" applyAlignment="1">
      <alignment horizontal="center" vertical="center" textRotation="90" wrapText="1"/>
    </xf>
    <xf numFmtId="3" fontId="2" fillId="0" borderId="66" xfId="0" applyNumberFormat="1" applyFont="1" applyBorder="1" applyAlignment="1">
      <alignment horizontal="center" vertical="center" textRotation="90" wrapText="1"/>
    </xf>
    <xf numFmtId="3" fontId="3" fillId="0" borderId="37" xfId="0" applyNumberFormat="1" applyFont="1" applyBorder="1" applyAlignment="1">
      <alignment horizontal="center" vertical="center" textRotation="90" wrapText="1"/>
    </xf>
    <xf numFmtId="3" fontId="3" fillId="0" borderId="29" xfId="0" applyNumberFormat="1" applyFont="1" applyBorder="1" applyAlignment="1">
      <alignment horizontal="center" vertical="center" textRotation="90" wrapText="1"/>
    </xf>
    <xf numFmtId="3" fontId="3" fillId="0" borderId="66" xfId="0" applyNumberFormat="1" applyFont="1" applyBorder="1" applyAlignment="1">
      <alignment horizontal="center" vertical="center" textRotation="90" wrapText="1"/>
    </xf>
    <xf numFmtId="3" fontId="2" fillId="0" borderId="20" xfId="0" applyNumberFormat="1" applyFont="1" applyBorder="1" applyAlignment="1">
      <alignment horizontal="center" vertical="center" wrapText="1"/>
    </xf>
    <xf numFmtId="3" fontId="2" fillId="0" borderId="15" xfId="0" applyNumberFormat="1" applyFont="1" applyBorder="1" applyAlignment="1">
      <alignment horizontal="center" vertical="center" wrapText="1"/>
    </xf>
    <xf numFmtId="3" fontId="2" fillId="0" borderId="16" xfId="0" applyNumberFormat="1" applyFont="1" applyBorder="1" applyAlignment="1">
      <alignment horizontal="center" vertical="center" wrapText="1"/>
    </xf>
    <xf numFmtId="3" fontId="2" fillId="0" borderId="36" xfId="0" applyNumberFormat="1" applyFont="1" applyBorder="1" applyAlignment="1">
      <alignment horizontal="center" vertical="center" wrapText="1"/>
    </xf>
    <xf numFmtId="3" fontId="2" fillId="0" borderId="35" xfId="0" applyNumberFormat="1" applyFont="1" applyBorder="1" applyAlignment="1">
      <alignment horizontal="center" vertical="center" wrapText="1"/>
    </xf>
    <xf numFmtId="3" fontId="2" fillId="0" borderId="71" xfId="0" applyNumberFormat="1" applyFont="1" applyBorder="1" applyAlignment="1">
      <alignment horizontal="center" vertical="center" wrapText="1"/>
    </xf>
    <xf numFmtId="164" fontId="3" fillId="0" borderId="63" xfId="0" applyNumberFormat="1" applyFont="1" applyBorder="1" applyAlignment="1">
      <alignment horizontal="center" vertical="center" wrapText="1"/>
    </xf>
    <xf numFmtId="164" fontId="3" fillId="0" borderId="12" xfId="0" applyNumberFormat="1" applyFont="1" applyBorder="1" applyAlignment="1">
      <alignment horizontal="center" vertical="center" wrapText="1"/>
    </xf>
    <xf numFmtId="164" fontId="3" fillId="0" borderId="14" xfId="0" applyNumberFormat="1" applyFont="1" applyBorder="1" applyAlignment="1">
      <alignment horizontal="center" vertical="center" wrapText="1"/>
    </xf>
    <xf numFmtId="164" fontId="3" fillId="0" borderId="43" xfId="0" applyNumberFormat="1" applyFont="1" applyBorder="1" applyAlignment="1">
      <alignment horizontal="center" vertical="center" wrapText="1"/>
    </xf>
    <xf numFmtId="164" fontId="3" fillId="0" borderId="9" xfId="0" applyNumberFormat="1" applyFont="1" applyBorder="1" applyAlignment="1">
      <alignment horizontal="center" vertical="center" wrapText="1"/>
    </xf>
    <xf numFmtId="164" fontId="3" fillId="0" borderId="3" xfId="0" applyNumberFormat="1" applyFont="1" applyBorder="1" applyAlignment="1">
      <alignment horizontal="center" vertical="center" wrapText="1"/>
    </xf>
  </cellXfs>
  <cellStyles count="3">
    <cellStyle name="Įprastas" xfId="0" builtinId="0"/>
    <cellStyle name="Įprastas 2" xfId="1"/>
    <cellStyle name="Įprastas 3" xfId="2"/>
  </cellStyles>
  <dxfs count="0"/>
  <tableStyles count="0" defaultTableStyle="TableStyleMedium2" defaultPivotStyle="PivotStyleLight16"/>
  <colors>
    <mruColors>
      <color rgb="FFFFCCFF"/>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cap="all"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lt-LT" sz="1200">
                <a:latin typeface="Times New Roman" panose="02020603050405020304" pitchFamily="18" charset="0"/>
                <a:cs typeface="Times New Roman" panose="02020603050405020304" pitchFamily="18" charset="0"/>
              </a:rPr>
              <a:t>2017 m. SVP programos Nr. 08 įvykdymas</a:t>
            </a:r>
          </a:p>
        </c:rich>
      </c:tx>
      <c:layout/>
      <c:overlay val="0"/>
      <c:spPr>
        <a:noFill/>
        <a:ln>
          <a:noFill/>
        </a:ln>
        <a:effectLst/>
      </c:spPr>
      <c:txPr>
        <a:bodyPr rot="0" spcFirstLastPara="1" vertOverflow="ellipsis" vert="horz" wrap="square" anchor="ctr" anchorCtr="1"/>
        <a:lstStyle/>
        <a:p>
          <a:pPr>
            <a:defRPr sz="1200" b="1" i="0" u="none" strike="noStrike" kern="1200" cap="all"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lt-LT"/>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spPr>
            <a:ln>
              <a:solidFill>
                <a:schemeClr val="tx1"/>
              </a:solidFill>
            </a:ln>
          </c:spPr>
          <c:explosion val="15"/>
          <c:dPt>
            <c:idx val="0"/>
            <c:bubble3D val="0"/>
            <c:spPr>
              <a:solidFill>
                <a:sysClr val="window" lastClr="FFFFFF"/>
              </a:solidFill>
              <a:ln>
                <a:solidFill>
                  <a:schemeClr val="tx1"/>
                </a:solidFill>
              </a:ln>
              <a:effectLst>
                <a:outerShdw blurRad="88900" sx="102000" sy="102000" algn="ctr" rotWithShape="0">
                  <a:prstClr val="black">
                    <a:alpha val="10000"/>
                  </a:prstClr>
                </a:outerShdw>
              </a:effectLst>
              <a:scene3d>
                <a:camera prst="orthographicFront"/>
                <a:lightRig rig="threePt" dir="t"/>
              </a:scene3d>
              <a:sp3d contourW="12700">
                <a:bevelT w="127000" h="127000"/>
                <a:bevelB w="127000" h="127000"/>
                <a:contourClr>
                  <a:schemeClr val="tx1"/>
                </a:contourClr>
              </a:sp3d>
            </c:spPr>
            <c:extLst xmlns:c16r2="http://schemas.microsoft.com/office/drawing/2015/06/chart">
              <c:ext xmlns:c16="http://schemas.microsoft.com/office/drawing/2014/chart" uri="{C3380CC4-5D6E-409C-BE32-E72D297353CC}">
                <c16:uniqueId val="{00000003-51BE-4E25-ACB9-7144F43095CC}"/>
              </c:ext>
            </c:extLst>
          </c:dPt>
          <c:dPt>
            <c:idx val="1"/>
            <c:bubble3D val="0"/>
            <c:spPr>
              <a:solidFill>
                <a:schemeClr val="tx2">
                  <a:lumMod val="20000"/>
                  <a:lumOff val="80000"/>
                </a:schemeClr>
              </a:solidFill>
              <a:ln>
                <a:solidFill>
                  <a:schemeClr val="tx1"/>
                </a:solidFill>
              </a:ln>
              <a:effectLst>
                <a:outerShdw blurRad="88900" sx="102000" sy="102000" algn="ctr" rotWithShape="0">
                  <a:prstClr val="black">
                    <a:alpha val="10000"/>
                  </a:prstClr>
                </a:outerShdw>
              </a:effectLst>
              <a:scene3d>
                <a:camera prst="orthographicFront"/>
                <a:lightRig rig="threePt" dir="t"/>
              </a:scene3d>
              <a:sp3d>
                <a:bevelT w="127000" h="127000"/>
                <a:bevelB w="127000" h="127000"/>
                <a:contourClr>
                  <a:schemeClr val="tx1"/>
                </a:contourClr>
              </a:sp3d>
            </c:spPr>
            <c:extLst xmlns:c16r2="http://schemas.microsoft.com/office/drawing/2015/06/chart">
              <c:ext xmlns:c16="http://schemas.microsoft.com/office/drawing/2014/chart" uri="{C3380CC4-5D6E-409C-BE32-E72D297353CC}">
                <c16:uniqueId val="{00000001-51BE-4E25-ACB9-7144F43095CC}"/>
              </c:ext>
            </c:extLst>
          </c:dPt>
          <c:dPt>
            <c:idx val="2"/>
            <c:bubble3D val="0"/>
            <c:spPr>
              <a:solidFill>
                <a:srgbClr val="FFCCFF"/>
              </a:solidFill>
              <a:ln>
                <a:solidFill>
                  <a:schemeClr val="tx1"/>
                </a:solidFill>
              </a:ln>
              <a:effectLst>
                <a:outerShdw blurRad="88900" sx="102000" sy="102000" algn="ctr" rotWithShape="0">
                  <a:prstClr val="black">
                    <a:alpha val="10000"/>
                  </a:prstClr>
                </a:outerShdw>
              </a:effectLst>
              <a:scene3d>
                <a:camera prst="orthographicFront"/>
                <a:lightRig rig="threePt" dir="t"/>
              </a:scene3d>
              <a:sp3d>
                <a:bevelT w="127000" h="127000"/>
                <a:bevelB w="127000" h="127000"/>
                <a:contourClr>
                  <a:schemeClr val="tx1"/>
                </a:contourClr>
              </a:sp3d>
            </c:spPr>
            <c:extLst xmlns:c16r2="http://schemas.microsoft.com/office/drawing/2015/06/chart">
              <c:ext xmlns:c16="http://schemas.microsoft.com/office/drawing/2014/chart" uri="{C3380CC4-5D6E-409C-BE32-E72D297353CC}">
                <c16:uniqueId val="{00000002-51BE-4E25-ACB9-7144F43095CC}"/>
              </c:ext>
            </c:extLst>
          </c:dPt>
          <c:dLbls>
            <c:dLbl>
              <c:idx val="0"/>
              <c:layout>
                <c:manualLayout>
                  <c:x val="5.9626511986687067E-4"/>
                  <c:y val="5.4918701200085837E-2"/>
                </c:manualLayout>
              </c:layout>
              <c:spPr>
                <a:noFill/>
                <a:ln>
                  <a:noFill/>
                </a:ln>
                <a:effectLst/>
              </c:spPr>
              <c:txPr>
                <a:bodyPr rot="0" spcFirstLastPara="1" vertOverflow="ellipsis" vert="horz" wrap="square" lIns="38100" tIns="19050" rIns="38100" bIns="19050" anchor="ctr" anchorCtr="1">
                  <a:spAutoFit/>
                </a:bodyPr>
                <a:lstStyle/>
                <a:p>
                  <a:pPr>
                    <a:defRPr sz="105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3-51BE-4E25-ACB9-7144F43095CC}"/>
                </c:ext>
                <c:ext xmlns:c15="http://schemas.microsoft.com/office/drawing/2012/chart" uri="{CE6537A1-D6FC-4f65-9D91-7224C49458BB}">
                  <c15:layout/>
                </c:ext>
              </c:extLst>
            </c:dLbl>
            <c:dLbl>
              <c:idx val="1"/>
              <c:layout>
                <c:manualLayout>
                  <c:x val="-2.2647646095260019E-2"/>
                  <c:y val="-5.8084472569763151E-2"/>
                </c:manualLayout>
              </c:layout>
              <c:tx>
                <c:rich>
                  <a:bodyPr rot="0" spcFirstLastPara="1" vertOverflow="ellipsis" vert="horz" wrap="square" lIns="38100" tIns="19050" rIns="38100" bIns="19050" anchor="ctr" anchorCtr="1">
                    <a:spAutoFit/>
                  </a:bodyPr>
                  <a:lstStyle/>
                  <a:p>
                    <a:pPr>
                      <a:defRPr sz="105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r>
                      <a:rPr lang="en-US" sz="1050"/>
                      <a:t>iš</a:t>
                    </a:r>
                    <a:r>
                      <a:rPr lang="en-US" sz="1050" baseline="0"/>
                      <a:t> dalies įvykdyta - 20 %</a:t>
                    </a:r>
                    <a:endParaRPr lang="en-US" sz="1050"/>
                  </a:p>
                </c:rich>
              </c:tx>
              <c:spPr>
                <a:noFill/>
                <a:ln>
                  <a:noFill/>
                </a:ln>
                <a:effectLst/>
              </c:spPr>
              <c:txPr>
                <a:bodyPr rot="0" spcFirstLastPara="1" vertOverflow="ellipsis" vert="horz" wrap="square" lIns="38100" tIns="19050" rIns="38100" bIns="19050" anchor="ctr" anchorCtr="1">
                  <a:spAutoFit/>
                </a:bodyPr>
                <a:lstStyle/>
                <a:p>
                  <a:pPr>
                    <a:defRPr sz="105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1-51BE-4E25-ACB9-7144F43095CC}"/>
                </c:ext>
                <c:ext xmlns:c15="http://schemas.microsoft.com/office/drawing/2012/chart" uri="{CE6537A1-D6FC-4f65-9D91-7224C49458BB}">
                  <c15:layout/>
                </c:ext>
              </c:extLst>
            </c:dLbl>
            <c:dLbl>
              <c:idx val="2"/>
              <c:layout>
                <c:manualLayout>
                  <c:x val="0.15541812962125406"/>
                  <c:y val="-3.1746292449640112E-2"/>
                </c:manualLayout>
              </c:layout>
              <c:tx>
                <c:rich>
                  <a:bodyPr rot="0" spcFirstLastPara="1" vertOverflow="ellipsis" vert="horz" wrap="square" lIns="38100" tIns="19050" rIns="38100" bIns="19050" anchor="ctr" anchorCtr="1">
                    <a:spAutoFit/>
                  </a:bodyPr>
                  <a:lstStyle/>
                  <a:p>
                    <a:pPr>
                      <a:defRPr sz="105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r>
                      <a:rPr lang="en-US" sz="1050" baseline="0"/>
                      <a:t>neįvykdyta - 3 %</a:t>
                    </a:r>
                    <a:endParaRPr lang="en-US" sz="1050"/>
                  </a:p>
                </c:rich>
              </c:tx>
              <c:spPr>
                <a:noFill/>
                <a:ln>
                  <a:noFill/>
                </a:ln>
                <a:effectLst/>
              </c:spPr>
              <c:txPr>
                <a:bodyPr rot="0" spcFirstLastPara="1" vertOverflow="ellipsis" vert="horz" wrap="square" lIns="38100" tIns="19050" rIns="38100" bIns="19050" anchor="ctr" anchorCtr="1">
                  <a:spAutoFit/>
                </a:bodyPr>
                <a:lstStyle/>
                <a:p>
                  <a:pPr>
                    <a:defRPr sz="105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2-51BE-4E25-ACB9-7144F43095CC}"/>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bestFit"/>
            <c:showLegendKey val="0"/>
            <c:showVal val="0"/>
            <c:showCatName val="1"/>
            <c:showSerName val="0"/>
            <c:showPercent val="1"/>
            <c:showBubbleSize val="0"/>
            <c:showLeaderLines val="0"/>
            <c:extLst xmlns:c16r2="http://schemas.microsoft.com/office/drawing/2015/06/chart">
              <c:ext xmlns:c15="http://schemas.microsoft.com/office/drawing/2012/chart" uri="{CE6537A1-D6FC-4f65-9D91-7224C49458BB}"/>
            </c:extLst>
          </c:dLbls>
          <c:cat>
            <c:multiLvlStrRef>
              <c:f>Aprašymas!$A$8:$B$10</c:f>
              <c:multiLvlStrCache>
                <c:ptCount val="3"/>
                <c:lvl>
                  <c:pt idx="1">
                    <c:v>iš dalies įvykdyta –</c:v>
                  </c:pt>
                  <c:pt idx="2">
                    <c:v>neįvykdyta –</c:v>
                  </c:pt>
                </c:lvl>
                <c:lvl>
                  <c:pt idx="0">
                    <c:v>faktiškai įvykdyta –</c:v>
                  </c:pt>
                </c:lvl>
              </c:multiLvlStrCache>
            </c:multiLvlStrRef>
          </c:cat>
          <c:val>
            <c:numRef>
              <c:f>Aprašymas!$C$8:$C$10</c:f>
              <c:numCache>
                <c:formatCode>General</c:formatCode>
                <c:ptCount val="3"/>
                <c:pt idx="0">
                  <c:v>21</c:v>
                </c:pt>
                <c:pt idx="1">
                  <c:v>11</c:v>
                </c:pt>
                <c:pt idx="2">
                  <c:v>3</c:v>
                </c:pt>
              </c:numCache>
            </c:numRef>
          </c:val>
          <c:extLst xmlns:c16r2="http://schemas.microsoft.com/office/drawing/2015/06/chart">
            <c:ext xmlns:c16="http://schemas.microsoft.com/office/drawing/2014/chart" uri="{C3380CC4-5D6E-409C-BE32-E72D297353CC}">
              <c16:uniqueId val="{00000000-51BE-4E25-ACB9-7144F43095CC}"/>
            </c:ext>
          </c:extLst>
        </c:ser>
        <c:dLbls>
          <c:dLblPos val="outEnd"/>
          <c:showLegendKey val="0"/>
          <c:showVal val="0"/>
          <c:showCatName val="1"/>
          <c:showSerName val="0"/>
          <c:showPercent val="0"/>
          <c:showBubbleSize val="0"/>
          <c:showLeaderLines val="0"/>
        </c:dLbls>
      </c:pie3D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t-LT"/>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357186</xdr:colOff>
      <xdr:row>10</xdr:row>
      <xdr:rowOff>161925</xdr:rowOff>
    </xdr:from>
    <xdr:to>
      <xdr:col>7</xdr:col>
      <xdr:colOff>638175</xdr:colOff>
      <xdr:row>19</xdr:row>
      <xdr:rowOff>0</xdr:rowOff>
    </xdr:to>
    <xdr:graphicFrame macro="">
      <xdr:nvGraphicFramePr>
        <xdr:cNvPr id="3" name="Diagrama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election activeCell="B4" sqref="B4"/>
    </sheetView>
  </sheetViews>
  <sheetFormatPr defaultColWidth="9.140625" defaultRowHeight="15.75" x14ac:dyDescent="0.25"/>
  <cols>
    <col min="1" max="1" width="22.7109375" style="3" customWidth="1"/>
    <col min="2" max="2" width="60.7109375" style="3" customWidth="1"/>
    <col min="3" max="16384" width="9.140625" style="3"/>
  </cols>
  <sheetData>
    <row r="1" spans="1:2" x14ac:dyDescent="0.25">
      <c r="A1" s="735" t="s">
        <v>31</v>
      </c>
      <c r="B1" s="735"/>
    </row>
    <row r="2" spans="1:2" ht="31.5" x14ac:dyDescent="0.25">
      <c r="A2" s="4" t="s">
        <v>4</v>
      </c>
      <c r="B2" s="5" t="s">
        <v>32</v>
      </c>
    </row>
    <row r="3" spans="1:2" x14ac:dyDescent="0.25">
      <c r="A3" s="4">
        <v>1</v>
      </c>
      <c r="B3" s="5" t="s">
        <v>33</v>
      </c>
    </row>
    <row r="4" spans="1:2" x14ac:dyDescent="0.25">
      <c r="A4" s="4">
        <v>2</v>
      </c>
      <c r="B4" s="5" t="s">
        <v>34</v>
      </c>
    </row>
    <row r="5" spans="1:2" x14ac:dyDescent="0.25">
      <c r="A5" s="4">
        <v>3</v>
      </c>
      <c r="B5" s="5" t="s">
        <v>35</v>
      </c>
    </row>
    <row r="6" spans="1:2" x14ac:dyDescent="0.25">
      <c r="A6" s="4">
        <v>4</v>
      </c>
      <c r="B6" s="5" t="s">
        <v>36</v>
      </c>
    </row>
    <row r="7" spans="1:2" x14ac:dyDescent="0.25">
      <c r="A7" s="4">
        <v>5</v>
      </c>
      <c r="B7" s="5" t="s">
        <v>37</v>
      </c>
    </row>
    <row r="8" spans="1:2" x14ac:dyDescent="0.25">
      <c r="A8" s="4">
        <v>6</v>
      </c>
      <c r="B8" s="5" t="s">
        <v>38</v>
      </c>
    </row>
    <row r="9" spans="1:2" ht="15.75" customHeight="1" x14ac:dyDescent="0.25"/>
    <row r="10" spans="1:2" ht="15.75" customHeight="1" x14ac:dyDescent="0.25">
      <c r="A10" s="736" t="s">
        <v>39</v>
      </c>
      <c r="B10" s="736"/>
    </row>
  </sheetData>
  <mergeCells count="2">
    <mergeCell ref="A1:B1"/>
    <mergeCell ref="A10:B10"/>
  </mergeCells>
  <phoneticPr fontId="0"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tabSelected="1" zoomScaleNormal="100" workbookViewId="0">
      <selection sqref="A1:H1"/>
    </sheetView>
  </sheetViews>
  <sheetFormatPr defaultRowHeight="12.75" x14ac:dyDescent="0.2"/>
  <cols>
    <col min="1" max="1" width="7.5703125" customWidth="1"/>
    <col min="2" max="2" width="17.140625" customWidth="1"/>
    <col min="3" max="3" width="6.5703125" customWidth="1"/>
    <col min="4" max="4" width="11.5703125" customWidth="1"/>
    <col min="6" max="6" width="10.140625" customWidth="1"/>
    <col min="8" max="8" width="17.7109375" customWidth="1"/>
    <col min="259" max="259" width="9.85546875" customWidth="1"/>
    <col min="260" max="260" width="11.5703125" customWidth="1"/>
    <col min="262" max="262" width="10.140625" customWidth="1"/>
    <col min="264" max="264" width="17.7109375" customWidth="1"/>
    <col min="515" max="515" width="9.85546875" customWidth="1"/>
    <col min="516" max="516" width="11.5703125" customWidth="1"/>
    <col min="518" max="518" width="10.140625" customWidth="1"/>
    <col min="520" max="520" width="17.7109375" customWidth="1"/>
    <col min="771" max="771" width="9.85546875" customWidth="1"/>
    <col min="772" max="772" width="11.5703125" customWidth="1"/>
    <col min="774" max="774" width="10.140625" customWidth="1"/>
    <col min="776" max="776" width="17.7109375" customWidth="1"/>
    <col min="1027" max="1027" width="9.85546875" customWidth="1"/>
    <col min="1028" max="1028" width="11.5703125" customWidth="1"/>
    <col min="1030" max="1030" width="10.140625" customWidth="1"/>
    <col min="1032" max="1032" width="17.7109375" customWidth="1"/>
    <col min="1283" max="1283" width="9.85546875" customWidth="1"/>
    <col min="1284" max="1284" width="11.5703125" customWidth="1"/>
    <col min="1286" max="1286" width="10.140625" customWidth="1"/>
    <col min="1288" max="1288" width="17.7109375" customWidth="1"/>
    <col min="1539" max="1539" width="9.85546875" customWidth="1"/>
    <col min="1540" max="1540" width="11.5703125" customWidth="1"/>
    <col min="1542" max="1542" width="10.140625" customWidth="1"/>
    <col min="1544" max="1544" width="17.7109375" customWidth="1"/>
    <col min="1795" max="1795" width="9.85546875" customWidth="1"/>
    <col min="1796" max="1796" width="11.5703125" customWidth="1"/>
    <col min="1798" max="1798" width="10.140625" customWidth="1"/>
    <col min="1800" max="1800" width="17.7109375" customWidth="1"/>
    <col min="2051" max="2051" width="9.85546875" customWidth="1"/>
    <col min="2052" max="2052" width="11.5703125" customWidth="1"/>
    <col min="2054" max="2054" width="10.140625" customWidth="1"/>
    <col min="2056" max="2056" width="17.7109375" customWidth="1"/>
    <col min="2307" max="2307" width="9.85546875" customWidth="1"/>
    <col min="2308" max="2308" width="11.5703125" customWidth="1"/>
    <col min="2310" max="2310" width="10.140625" customWidth="1"/>
    <col min="2312" max="2312" width="17.7109375" customWidth="1"/>
    <col min="2563" max="2563" width="9.85546875" customWidth="1"/>
    <col min="2564" max="2564" width="11.5703125" customWidth="1"/>
    <col min="2566" max="2566" width="10.140625" customWidth="1"/>
    <col min="2568" max="2568" width="17.7109375" customWidth="1"/>
    <col min="2819" max="2819" width="9.85546875" customWidth="1"/>
    <col min="2820" max="2820" width="11.5703125" customWidth="1"/>
    <col min="2822" max="2822" width="10.140625" customWidth="1"/>
    <col min="2824" max="2824" width="17.7109375" customWidth="1"/>
    <col min="3075" max="3075" width="9.85546875" customWidth="1"/>
    <col min="3076" max="3076" width="11.5703125" customWidth="1"/>
    <col min="3078" max="3078" width="10.140625" customWidth="1"/>
    <col min="3080" max="3080" width="17.7109375" customWidth="1"/>
    <col min="3331" max="3331" width="9.85546875" customWidth="1"/>
    <col min="3332" max="3332" width="11.5703125" customWidth="1"/>
    <col min="3334" max="3334" width="10.140625" customWidth="1"/>
    <col min="3336" max="3336" width="17.7109375" customWidth="1"/>
    <col min="3587" max="3587" width="9.85546875" customWidth="1"/>
    <col min="3588" max="3588" width="11.5703125" customWidth="1"/>
    <col min="3590" max="3590" width="10.140625" customWidth="1"/>
    <col min="3592" max="3592" width="17.7109375" customWidth="1"/>
    <col min="3843" max="3843" width="9.85546875" customWidth="1"/>
    <col min="3844" max="3844" width="11.5703125" customWidth="1"/>
    <col min="3846" max="3846" width="10.140625" customWidth="1"/>
    <col min="3848" max="3848" width="17.7109375" customWidth="1"/>
    <col min="4099" max="4099" width="9.85546875" customWidth="1"/>
    <col min="4100" max="4100" width="11.5703125" customWidth="1"/>
    <col min="4102" max="4102" width="10.140625" customWidth="1"/>
    <col min="4104" max="4104" width="17.7109375" customWidth="1"/>
    <col min="4355" max="4355" width="9.85546875" customWidth="1"/>
    <col min="4356" max="4356" width="11.5703125" customWidth="1"/>
    <col min="4358" max="4358" width="10.140625" customWidth="1"/>
    <col min="4360" max="4360" width="17.7109375" customWidth="1"/>
    <col min="4611" max="4611" width="9.85546875" customWidth="1"/>
    <col min="4612" max="4612" width="11.5703125" customWidth="1"/>
    <col min="4614" max="4614" width="10.140625" customWidth="1"/>
    <col min="4616" max="4616" width="17.7109375" customWidth="1"/>
    <col min="4867" max="4867" width="9.85546875" customWidth="1"/>
    <col min="4868" max="4868" width="11.5703125" customWidth="1"/>
    <col min="4870" max="4870" width="10.140625" customWidth="1"/>
    <col min="4872" max="4872" width="17.7109375" customWidth="1"/>
    <col min="5123" max="5123" width="9.85546875" customWidth="1"/>
    <col min="5124" max="5124" width="11.5703125" customWidth="1"/>
    <col min="5126" max="5126" width="10.140625" customWidth="1"/>
    <col min="5128" max="5128" width="17.7109375" customWidth="1"/>
    <col min="5379" max="5379" width="9.85546875" customWidth="1"/>
    <col min="5380" max="5380" width="11.5703125" customWidth="1"/>
    <col min="5382" max="5382" width="10.140625" customWidth="1"/>
    <col min="5384" max="5384" width="17.7109375" customWidth="1"/>
    <col min="5635" max="5635" width="9.85546875" customWidth="1"/>
    <col min="5636" max="5636" width="11.5703125" customWidth="1"/>
    <col min="5638" max="5638" width="10.140625" customWidth="1"/>
    <col min="5640" max="5640" width="17.7109375" customWidth="1"/>
    <col min="5891" max="5891" width="9.85546875" customWidth="1"/>
    <col min="5892" max="5892" width="11.5703125" customWidth="1"/>
    <col min="5894" max="5894" width="10.140625" customWidth="1"/>
    <col min="5896" max="5896" width="17.7109375" customWidth="1"/>
    <col min="6147" max="6147" width="9.85546875" customWidth="1"/>
    <col min="6148" max="6148" width="11.5703125" customWidth="1"/>
    <col min="6150" max="6150" width="10.140625" customWidth="1"/>
    <col min="6152" max="6152" width="17.7109375" customWidth="1"/>
    <col min="6403" max="6403" width="9.85546875" customWidth="1"/>
    <col min="6404" max="6404" width="11.5703125" customWidth="1"/>
    <col min="6406" max="6406" width="10.140625" customWidth="1"/>
    <col min="6408" max="6408" width="17.7109375" customWidth="1"/>
    <col min="6659" max="6659" width="9.85546875" customWidth="1"/>
    <col min="6660" max="6660" width="11.5703125" customWidth="1"/>
    <col min="6662" max="6662" width="10.140625" customWidth="1"/>
    <col min="6664" max="6664" width="17.7109375" customWidth="1"/>
    <col min="6915" max="6915" width="9.85546875" customWidth="1"/>
    <col min="6916" max="6916" width="11.5703125" customWidth="1"/>
    <col min="6918" max="6918" width="10.140625" customWidth="1"/>
    <col min="6920" max="6920" width="17.7109375" customWidth="1"/>
    <col min="7171" max="7171" width="9.85546875" customWidth="1"/>
    <col min="7172" max="7172" width="11.5703125" customWidth="1"/>
    <col min="7174" max="7174" width="10.140625" customWidth="1"/>
    <col min="7176" max="7176" width="17.7109375" customWidth="1"/>
    <col min="7427" max="7427" width="9.85546875" customWidth="1"/>
    <col min="7428" max="7428" width="11.5703125" customWidth="1"/>
    <col min="7430" max="7430" width="10.140625" customWidth="1"/>
    <col min="7432" max="7432" width="17.7109375" customWidth="1"/>
    <col min="7683" max="7683" width="9.85546875" customWidth="1"/>
    <col min="7684" max="7684" width="11.5703125" customWidth="1"/>
    <col min="7686" max="7686" width="10.140625" customWidth="1"/>
    <col min="7688" max="7688" width="17.7109375" customWidth="1"/>
    <col min="7939" max="7939" width="9.85546875" customWidth="1"/>
    <col min="7940" max="7940" width="11.5703125" customWidth="1"/>
    <col min="7942" max="7942" width="10.140625" customWidth="1"/>
    <col min="7944" max="7944" width="17.7109375" customWidth="1"/>
    <col min="8195" max="8195" width="9.85546875" customWidth="1"/>
    <col min="8196" max="8196" width="11.5703125" customWidth="1"/>
    <col min="8198" max="8198" width="10.140625" customWidth="1"/>
    <col min="8200" max="8200" width="17.7109375" customWidth="1"/>
    <col min="8451" max="8451" width="9.85546875" customWidth="1"/>
    <col min="8452" max="8452" width="11.5703125" customWidth="1"/>
    <col min="8454" max="8454" width="10.140625" customWidth="1"/>
    <col min="8456" max="8456" width="17.7109375" customWidth="1"/>
    <col min="8707" max="8707" width="9.85546875" customWidth="1"/>
    <col min="8708" max="8708" width="11.5703125" customWidth="1"/>
    <col min="8710" max="8710" width="10.140625" customWidth="1"/>
    <col min="8712" max="8712" width="17.7109375" customWidth="1"/>
    <col min="8963" max="8963" width="9.85546875" customWidth="1"/>
    <col min="8964" max="8964" width="11.5703125" customWidth="1"/>
    <col min="8966" max="8966" width="10.140625" customWidth="1"/>
    <col min="8968" max="8968" width="17.7109375" customWidth="1"/>
    <col min="9219" max="9219" width="9.85546875" customWidth="1"/>
    <col min="9220" max="9220" width="11.5703125" customWidth="1"/>
    <col min="9222" max="9222" width="10.140625" customWidth="1"/>
    <col min="9224" max="9224" width="17.7109375" customWidth="1"/>
    <col min="9475" max="9475" width="9.85546875" customWidth="1"/>
    <col min="9476" max="9476" width="11.5703125" customWidth="1"/>
    <col min="9478" max="9478" width="10.140625" customWidth="1"/>
    <col min="9480" max="9480" width="17.7109375" customWidth="1"/>
    <col min="9731" max="9731" width="9.85546875" customWidth="1"/>
    <col min="9732" max="9732" width="11.5703125" customWidth="1"/>
    <col min="9734" max="9734" width="10.140625" customWidth="1"/>
    <col min="9736" max="9736" width="17.7109375" customWidth="1"/>
    <col min="9987" max="9987" width="9.85546875" customWidth="1"/>
    <col min="9988" max="9988" width="11.5703125" customWidth="1"/>
    <col min="9990" max="9990" width="10.140625" customWidth="1"/>
    <col min="9992" max="9992" width="17.7109375" customWidth="1"/>
    <col min="10243" max="10243" width="9.85546875" customWidth="1"/>
    <col min="10244" max="10244" width="11.5703125" customWidth="1"/>
    <col min="10246" max="10246" width="10.140625" customWidth="1"/>
    <col min="10248" max="10248" width="17.7109375" customWidth="1"/>
    <col min="10499" max="10499" width="9.85546875" customWidth="1"/>
    <col min="10500" max="10500" width="11.5703125" customWidth="1"/>
    <col min="10502" max="10502" width="10.140625" customWidth="1"/>
    <col min="10504" max="10504" width="17.7109375" customWidth="1"/>
    <col min="10755" max="10755" width="9.85546875" customWidth="1"/>
    <col min="10756" max="10756" width="11.5703125" customWidth="1"/>
    <col min="10758" max="10758" width="10.140625" customWidth="1"/>
    <col min="10760" max="10760" width="17.7109375" customWidth="1"/>
    <col min="11011" max="11011" width="9.85546875" customWidth="1"/>
    <col min="11012" max="11012" width="11.5703125" customWidth="1"/>
    <col min="11014" max="11014" width="10.140625" customWidth="1"/>
    <col min="11016" max="11016" width="17.7109375" customWidth="1"/>
    <col min="11267" max="11267" width="9.85546875" customWidth="1"/>
    <col min="11268" max="11268" width="11.5703125" customWidth="1"/>
    <col min="11270" max="11270" width="10.140625" customWidth="1"/>
    <col min="11272" max="11272" width="17.7109375" customWidth="1"/>
    <col min="11523" max="11523" width="9.85546875" customWidth="1"/>
    <col min="11524" max="11524" width="11.5703125" customWidth="1"/>
    <col min="11526" max="11526" width="10.140625" customWidth="1"/>
    <col min="11528" max="11528" width="17.7109375" customWidth="1"/>
    <col min="11779" max="11779" width="9.85546875" customWidth="1"/>
    <col min="11780" max="11780" width="11.5703125" customWidth="1"/>
    <col min="11782" max="11782" width="10.140625" customWidth="1"/>
    <col min="11784" max="11784" width="17.7109375" customWidth="1"/>
    <col min="12035" max="12035" width="9.85546875" customWidth="1"/>
    <col min="12036" max="12036" width="11.5703125" customWidth="1"/>
    <col min="12038" max="12038" width="10.140625" customWidth="1"/>
    <col min="12040" max="12040" width="17.7109375" customWidth="1"/>
    <col min="12291" max="12291" width="9.85546875" customWidth="1"/>
    <col min="12292" max="12292" width="11.5703125" customWidth="1"/>
    <col min="12294" max="12294" width="10.140625" customWidth="1"/>
    <col min="12296" max="12296" width="17.7109375" customWidth="1"/>
    <col min="12547" max="12547" width="9.85546875" customWidth="1"/>
    <col min="12548" max="12548" width="11.5703125" customWidth="1"/>
    <col min="12550" max="12550" width="10.140625" customWidth="1"/>
    <col min="12552" max="12552" width="17.7109375" customWidth="1"/>
    <col min="12803" max="12803" width="9.85546875" customWidth="1"/>
    <col min="12804" max="12804" width="11.5703125" customWidth="1"/>
    <col min="12806" max="12806" width="10.140625" customWidth="1"/>
    <col min="12808" max="12808" width="17.7109375" customWidth="1"/>
    <col min="13059" max="13059" width="9.85546875" customWidth="1"/>
    <col min="13060" max="13060" width="11.5703125" customWidth="1"/>
    <col min="13062" max="13062" width="10.140625" customWidth="1"/>
    <col min="13064" max="13064" width="17.7109375" customWidth="1"/>
    <col min="13315" max="13315" width="9.85546875" customWidth="1"/>
    <col min="13316" max="13316" width="11.5703125" customWidth="1"/>
    <col min="13318" max="13318" width="10.140625" customWidth="1"/>
    <col min="13320" max="13320" width="17.7109375" customWidth="1"/>
    <col min="13571" max="13571" width="9.85546875" customWidth="1"/>
    <col min="13572" max="13572" width="11.5703125" customWidth="1"/>
    <col min="13574" max="13574" width="10.140625" customWidth="1"/>
    <col min="13576" max="13576" width="17.7109375" customWidth="1"/>
    <col min="13827" max="13827" width="9.85546875" customWidth="1"/>
    <col min="13828" max="13828" width="11.5703125" customWidth="1"/>
    <col min="13830" max="13830" width="10.140625" customWidth="1"/>
    <col min="13832" max="13832" width="17.7109375" customWidth="1"/>
    <col min="14083" max="14083" width="9.85546875" customWidth="1"/>
    <col min="14084" max="14084" width="11.5703125" customWidth="1"/>
    <col min="14086" max="14086" width="10.140625" customWidth="1"/>
    <col min="14088" max="14088" width="17.7109375" customWidth="1"/>
    <col min="14339" max="14339" width="9.85546875" customWidth="1"/>
    <col min="14340" max="14340" width="11.5703125" customWidth="1"/>
    <col min="14342" max="14342" width="10.140625" customWidth="1"/>
    <col min="14344" max="14344" width="17.7109375" customWidth="1"/>
    <col min="14595" max="14595" width="9.85546875" customWidth="1"/>
    <col min="14596" max="14596" width="11.5703125" customWidth="1"/>
    <col min="14598" max="14598" width="10.140625" customWidth="1"/>
    <col min="14600" max="14600" width="17.7109375" customWidth="1"/>
    <col min="14851" max="14851" width="9.85546875" customWidth="1"/>
    <col min="14852" max="14852" width="11.5703125" customWidth="1"/>
    <col min="14854" max="14854" width="10.140625" customWidth="1"/>
    <col min="14856" max="14856" width="17.7109375" customWidth="1"/>
    <col min="15107" max="15107" width="9.85546875" customWidth="1"/>
    <col min="15108" max="15108" width="11.5703125" customWidth="1"/>
    <col min="15110" max="15110" width="10.140625" customWidth="1"/>
    <col min="15112" max="15112" width="17.7109375" customWidth="1"/>
    <col min="15363" max="15363" width="9.85546875" customWidth="1"/>
    <col min="15364" max="15364" width="11.5703125" customWidth="1"/>
    <col min="15366" max="15366" width="10.140625" customWidth="1"/>
    <col min="15368" max="15368" width="17.7109375" customWidth="1"/>
    <col min="15619" max="15619" width="9.85546875" customWidth="1"/>
    <col min="15620" max="15620" width="11.5703125" customWidth="1"/>
    <col min="15622" max="15622" width="10.140625" customWidth="1"/>
    <col min="15624" max="15624" width="17.7109375" customWidth="1"/>
    <col min="15875" max="15875" width="9.85546875" customWidth="1"/>
    <col min="15876" max="15876" width="11.5703125" customWidth="1"/>
    <col min="15878" max="15878" width="10.140625" customWidth="1"/>
    <col min="15880" max="15880" width="17.7109375" customWidth="1"/>
    <col min="16131" max="16131" width="9.85546875" customWidth="1"/>
    <col min="16132" max="16132" width="11.5703125" customWidth="1"/>
    <col min="16134" max="16134" width="10.140625" customWidth="1"/>
    <col min="16136" max="16136" width="17.7109375" customWidth="1"/>
  </cols>
  <sheetData>
    <row r="1" spans="1:13" s="94" customFormat="1" ht="15.75" x14ac:dyDescent="0.2">
      <c r="A1" s="743" t="s">
        <v>207</v>
      </c>
      <c r="B1" s="743"/>
      <c r="C1" s="743"/>
      <c r="D1" s="743"/>
      <c r="E1" s="743"/>
      <c r="F1" s="743"/>
      <c r="G1" s="743"/>
      <c r="H1" s="743"/>
    </row>
    <row r="2" spans="1:13" s="105" customFormat="1" ht="34.5" customHeight="1" x14ac:dyDescent="0.2">
      <c r="A2" s="743" t="s">
        <v>103</v>
      </c>
      <c r="B2" s="743"/>
      <c r="C2" s="743"/>
      <c r="D2" s="743"/>
      <c r="E2" s="743"/>
      <c r="F2" s="743"/>
      <c r="G2" s="743"/>
      <c r="H2" s="743"/>
    </row>
    <row r="3" spans="1:13" s="94" customFormat="1" ht="38.25" customHeight="1" x14ac:dyDescent="0.2">
      <c r="A3" s="743" t="s">
        <v>97</v>
      </c>
      <c r="B3" s="743"/>
      <c r="C3" s="743"/>
      <c r="D3" s="743"/>
      <c r="E3" s="743"/>
      <c r="F3" s="743"/>
      <c r="G3" s="743"/>
      <c r="H3" s="743"/>
    </row>
    <row r="4" spans="1:13" s="94" customFormat="1" ht="41.25" customHeight="1" x14ac:dyDescent="0.2">
      <c r="A4" s="744" t="s">
        <v>208</v>
      </c>
      <c r="B4" s="745"/>
      <c r="C4" s="745"/>
      <c r="D4" s="745"/>
      <c r="E4" s="745"/>
      <c r="F4" s="745"/>
      <c r="G4" s="745"/>
      <c r="H4" s="745"/>
    </row>
    <row r="5" spans="1:13" s="94" customFormat="1" ht="50.25" customHeight="1" x14ac:dyDescent="0.25">
      <c r="A5" s="746" t="s">
        <v>209</v>
      </c>
      <c r="B5" s="747"/>
      <c r="C5" s="747"/>
      <c r="D5" s="747"/>
      <c r="E5" s="747"/>
      <c r="F5" s="747"/>
      <c r="G5" s="747"/>
      <c r="H5" s="747"/>
    </row>
    <row r="6" spans="1:13" s="94" customFormat="1" ht="24.75" customHeight="1" x14ac:dyDescent="0.25">
      <c r="A6" s="746" t="s">
        <v>225</v>
      </c>
      <c r="B6" s="748"/>
      <c r="C6" s="748"/>
      <c r="D6" s="748"/>
      <c r="E6" s="748"/>
      <c r="F6" s="748"/>
      <c r="G6" s="748"/>
      <c r="H6" s="748"/>
      <c r="I6" s="742"/>
      <c r="J6" s="742"/>
      <c r="K6" s="742"/>
      <c r="L6" s="742"/>
      <c r="M6" s="742"/>
    </row>
    <row r="7" spans="1:13" s="94" customFormat="1" ht="15.75" x14ac:dyDescent="0.25">
      <c r="A7" s="95"/>
      <c r="B7" s="96"/>
      <c r="C7" s="96"/>
      <c r="D7" s="96"/>
      <c r="E7" s="96"/>
      <c r="F7" s="96"/>
      <c r="G7" s="96"/>
      <c r="H7" s="96"/>
      <c r="I7" s="97"/>
      <c r="J7" s="97"/>
      <c r="K7" s="97"/>
      <c r="L7" s="97"/>
      <c r="M7" s="97"/>
    </row>
    <row r="8" spans="1:13" s="94" customFormat="1" ht="15.75" x14ac:dyDescent="0.2">
      <c r="A8" s="738" t="s">
        <v>98</v>
      </c>
      <c r="B8" s="738"/>
      <c r="C8" s="98">
        <v>21</v>
      </c>
      <c r="D8" s="99" t="s">
        <v>99</v>
      </c>
      <c r="E8" s="99"/>
      <c r="F8" s="99"/>
      <c r="G8" s="99"/>
      <c r="H8" s="100"/>
    </row>
    <row r="9" spans="1:13" s="94" customFormat="1" ht="15.75" x14ac:dyDescent="0.2">
      <c r="B9" s="99" t="s">
        <v>100</v>
      </c>
      <c r="C9" s="98">
        <v>11</v>
      </c>
      <c r="D9" s="101" t="s">
        <v>107</v>
      </c>
      <c r="E9" s="101"/>
      <c r="F9" s="101"/>
      <c r="G9" s="101"/>
      <c r="H9" s="102"/>
    </row>
    <row r="10" spans="1:13" s="94" customFormat="1" ht="15.75" x14ac:dyDescent="0.2">
      <c r="B10" s="99" t="s">
        <v>102</v>
      </c>
      <c r="C10" s="98">
        <v>3</v>
      </c>
      <c r="D10" s="100" t="s">
        <v>108</v>
      </c>
      <c r="E10" s="100"/>
      <c r="F10" s="100"/>
      <c r="G10" s="100"/>
      <c r="H10" s="100"/>
    </row>
    <row r="11" spans="1:13" s="94" customFormat="1" ht="15.75" x14ac:dyDescent="0.2">
      <c r="A11" s="739"/>
      <c r="B11" s="740"/>
      <c r="C11" s="740"/>
      <c r="D11" s="740"/>
      <c r="E11" s="740"/>
      <c r="F11" s="740"/>
      <c r="G11" s="740"/>
      <c r="H11" s="740"/>
    </row>
    <row r="12" spans="1:13" s="94" customFormat="1" ht="15.75" x14ac:dyDescent="0.2">
      <c r="A12" s="739"/>
      <c r="B12" s="740"/>
      <c r="C12" s="740"/>
      <c r="D12" s="740"/>
      <c r="E12" s="740"/>
      <c r="F12" s="740"/>
      <c r="G12" s="740"/>
      <c r="H12" s="740"/>
    </row>
    <row r="13" spans="1:13" ht="32.25" customHeight="1" x14ac:dyDescent="0.2">
      <c r="B13" s="94"/>
    </row>
    <row r="14" spans="1:13" ht="32.25" customHeight="1" x14ac:dyDescent="0.2">
      <c r="B14" s="94"/>
    </row>
    <row r="15" spans="1:13" ht="32.25" customHeight="1" x14ac:dyDescent="0.2"/>
    <row r="16" spans="1:13" ht="32.25" customHeight="1" x14ac:dyDescent="0.2"/>
    <row r="17" spans="1:13" ht="32.25" customHeight="1" x14ac:dyDescent="0.2"/>
    <row r="18" spans="1:13" ht="32.25" customHeight="1" x14ac:dyDescent="0.2"/>
    <row r="19" spans="1:13" ht="32.25" customHeight="1" x14ac:dyDescent="0.2"/>
    <row r="20" spans="1:13" ht="32.25" customHeight="1" x14ac:dyDescent="0.2"/>
    <row r="21" spans="1:13" ht="33" customHeight="1" x14ac:dyDescent="0.2">
      <c r="A21" s="741" t="s">
        <v>101</v>
      </c>
      <c r="B21" s="741"/>
      <c r="C21" s="741"/>
      <c r="D21" s="741"/>
      <c r="E21" s="741"/>
      <c r="F21" s="741"/>
      <c r="G21" s="741"/>
      <c r="H21" s="741"/>
      <c r="I21" s="103"/>
      <c r="J21" s="103"/>
      <c r="K21" s="103"/>
      <c r="L21" s="103"/>
      <c r="M21" s="103"/>
    </row>
    <row r="22" spans="1:13" ht="30.75" customHeight="1" x14ac:dyDescent="0.2">
      <c r="A22" s="737" t="s">
        <v>104</v>
      </c>
      <c r="B22" s="737"/>
      <c r="C22" s="737"/>
      <c r="D22" s="737"/>
      <c r="E22" s="737"/>
      <c r="F22" s="737"/>
      <c r="G22" s="737"/>
      <c r="H22" s="737"/>
      <c r="I22" s="104"/>
      <c r="J22" s="104"/>
      <c r="K22" s="104"/>
      <c r="L22" s="104"/>
      <c r="M22" s="104"/>
    </row>
    <row r="23" spans="1:13" ht="30.75" customHeight="1" x14ac:dyDescent="0.2">
      <c r="A23" s="737" t="s">
        <v>105</v>
      </c>
      <c r="B23" s="737"/>
      <c r="C23" s="737"/>
      <c r="D23" s="737"/>
      <c r="E23" s="737"/>
      <c r="F23" s="737"/>
      <c r="G23" s="737"/>
      <c r="H23" s="737"/>
      <c r="I23" s="104"/>
      <c r="J23" s="104"/>
      <c r="K23" s="104"/>
      <c r="L23" s="104"/>
      <c r="M23" s="104"/>
    </row>
    <row r="24" spans="1:13" ht="32.25" customHeight="1" x14ac:dyDescent="0.2">
      <c r="A24" s="737" t="s">
        <v>106</v>
      </c>
      <c r="B24" s="737"/>
      <c r="C24" s="737"/>
      <c r="D24" s="737"/>
      <c r="E24" s="737"/>
      <c r="F24" s="737"/>
      <c r="G24" s="737"/>
      <c r="H24" s="737"/>
      <c r="I24" s="104"/>
      <c r="J24" s="104"/>
      <c r="K24" s="104"/>
      <c r="L24" s="104"/>
      <c r="M24" s="104"/>
    </row>
  </sheetData>
  <mergeCells count="14">
    <mergeCell ref="I6:M6"/>
    <mergeCell ref="A1:H1"/>
    <mergeCell ref="A3:H3"/>
    <mergeCell ref="A4:H4"/>
    <mergeCell ref="A5:H5"/>
    <mergeCell ref="A6:H6"/>
    <mergeCell ref="A2:H2"/>
    <mergeCell ref="A24:H24"/>
    <mergeCell ref="A8:B8"/>
    <mergeCell ref="A11:H11"/>
    <mergeCell ref="A12:H12"/>
    <mergeCell ref="A21:H21"/>
    <mergeCell ref="A22:H22"/>
    <mergeCell ref="A23:H23"/>
  </mergeCells>
  <printOptions horizontalCentered="1"/>
  <pageMargins left="0.70866141732283472" right="0.11811023622047245" top="0.74803149606299213" bottom="0.7480314960629921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156"/>
  <sheetViews>
    <sheetView zoomScaleNormal="100" zoomScaleSheetLayoutView="80" workbookViewId="0">
      <selection sqref="A1:P1"/>
    </sheetView>
  </sheetViews>
  <sheetFormatPr defaultColWidth="9.140625" defaultRowHeight="12.75" x14ac:dyDescent="0.2"/>
  <cols>
    <col min="1" max="1" width="2.5703125" style="516" customWidth="1"/>
    <col min="2" max="2" width="3.140625" style="517" customWidth="1"/>
    <col min="3" max="3" width="2.5703125" style="516" customWidth="1"/>
    <col min="4" max="4" width="26.42578125" style="14" customWidth="1"/>
    <col min="5" max="5" width="4" style="515" customWidth="1"/>
    <col min="6" max="6" width="2.7109375" style="43" customWidth="1"/>
    <col min="7" max="7" width="7.42578125" style="43" customWidth="1"/>
    <col min="8" max="9" width="9.5703125" style="128" customWidth="1"/>
    <col min="10" max="10" width="7.85546875" style="56" customWidth="1"/>
    <col min="11" max="11" width="23.5703125" style="27" customWidth="1"/>
    <col min="12" max="12" width="5" style="642" customWidth="1"/>
    <col min="13" max="13" width="5" style="68" customWidth="1"/>
    <col min="14" max="14" width="5.5703125" style="43" customWidth="1"/>
    <col min="15" max="16" width="22.85546875" style="43" customWidth="1"/>
    <col min="17" max="16384" width="9.140625" style="14"/>
  </cols>
  <sheetData>
    <row r="1" spans="1:22" s="69" customFormat="1" ht="19.5" customHeight="1" x14ac:dyDescent="0.2">
      <c r="A1" s="950" t="s">
        <v>88</v>
      </c>
      <c r="B1" s="950"/>
      <c r="C1" s="950"/>
      <c r="D1" s="950"/>
      <c r="E1" s="950"/>
      <c r="F1" s="950"/>
      <c r="G1" s="950"/>
      <c r="H1" s="950"/>
      <c r="I1" s="950"/>
      <c r="J1" s="950"/>
      <c r="K1" s="950"/>
      <c r="L1" s="950"/>
      <c r="M1" s="950"/>
      <c r="N1" s="950"/>
      <c r="O1" s="950"/>
      <c r="P1" s="950"/>
      <c r="Q1" s="86"/>
      <c r="R1" s="123"/>
    </row>
    <row r="2" spans="1:22" s="69" customFormat="1" ht="27.75" customHeight="1" x14ac:dyDescent="0.2">
      <c r="A2" s="951" t="s">
        <v>89</v>
      </c>
      <c r="B2" s="951"/>
      <c r="C2" s="951"/>
      <c r="D2" s="951"/>
      <c r="E2" s="951"/>
      <c r="F2" s="951"/>
      <c r="G2" s="951"/>
      <c r="H2" s="951"/>
      <c r="I2" s="951"/>
      <c r="J2" s="951"/>
      <c r="K2" s="951"/>
      <c r="L2" s="951"/>
      <c r="M2" s="951"/>
      <c r="N2" s="951"/>
      <c r="O2" s="951"/>
      <c r="P2" s="951"/>
      <c r="Q2" s="124"/>
      <c r="R2" s="123"/>
    </row>
    <row r="3" spans="1:22" s="15" customFormat="1" ht="13.5" thickBot="1" x14ac:dyDescent="0.25">
      <c r="A3" s="125"/>
      <c r="B3" s="126"/>
      <c r="C3" s="125"/>
      <c r="D3" s="8"/>
      <c r="E3" s="127"/>
      <c r="F3" s="68"/>
      <c r="G3" s="43"/>
      <c r="H3" s="128"/>
      <c r="I3" s="128"/>
      <c r="J3" s="44"/>
      <c r="K3" s="16"/>
      <c r="L3" s="585"/>
      <c r="M3" s="68"/>
      <c r="N3" s="955" t="s">
        <v>109</v>
      </c>
      <c r="O3" s="955"/>
      <c r="P3" s="955"/>
      <c r="Q3" s="20"/>
      <c r="R3" s="20"/>
    </row>
    <row r="4" spans="1:22" s="15" customFormat="1" ht="19.5" customHeight="1" x14ac:dyDescent="0.2">
      <c r="A4" s="967" t="s">
        <v>0</v>
      </c>
      <c r="B4" s="971" t="s">
        <v>1</v>
      </c>
      <c r="C4" s="971" t="s">
        <v>2</v>
      </c>
      <c r="D4" s="975" t="s">
        <v>19</v>
      </c>
      <c r="E4" s="978" t="s">
        <v>3</v>
      </c>
      <c r="F4" s="981" t="s">
        <v>4</v>
      </c>
      <c r="G4" s="984" t="s">
        <v>5</v>
      </c>
      <c r="H4" s="956" t="s">
        <v>96</v>
      </c>
      <c r="I4" s="957"/>
      <c r="J4" s="958"/>
      <c r="K4" s="952" t="s">
        <v>92</v>
      </c>
      <c r="L4" s="953"/>
      <c r="M4" s="953"/>
      <c r="N4" s="954"/>
      <c r="O4" s="987" t="s">
        <v>90</v>
      </c>
      <c r="P4" s="990" t="s">
        <v>91</v>
      </c>
      <c r="Q4" s="20"/>
      <c r="R4" s="20"/>
    </row>
    <row r="5" spans="1:22" s="15" customFormat="1" ht="21" customHeight="1" x14ac:dyDescent="0.2">
      <c r="A5" s="968"/>
      <c r="B5" s="972"/>
      <c r="C5" s="972"/>
      <c r="D5" s="976"/>
      <c r="E5" s="979"/>
      <c r="F5" s="982"/>
      <c r="G5" s="985"/>
      <c r="H5" s="993" t="s">
        <v>110</v>
      </c>
      <c r="I5" s="996" t="s">
        <v>111</v>
      </c>
      <c r="J5" s="916" t="s">
        <v>112</v>
      </c>
      <c r="K5" s="919" t="s">
        <v>19</v>
      </c>
      <c r="L5" s="941" t="s">
        <v>93</v>
      </c>
      <c r="M5" s="921" t="s">
        <v>220</v>
      </c>
      <c r="N5" s="924" t="s">
        <v>94</v>
      </c>
      <c r="O5" s="988"/>
      <c r="P5" s="991"/>
      <c r="Q5" s="20"/>
      <c r="R5" s="20"/>
    </row>
    <row r="6" spans="1:22" s="15" customFormat="1" ht="28.5" customHeight="1" x14ac:dyDescent="0.2">
      <c r="A6" s="969"/>
      <c r="B6" s="973"/>
      <c r="C6" s="973"/>
      <c r="D6" s="976"/>
      <c r="E6" s="979"/>
      <c r="F6" s="982"/>
      <c r="G6" s="985"/>
      <c r="H6" s="994"/>
      <c r="I6" s="997"/>
      <c r="J6" s="917"/>
      <c r="K6" s="919"/>
      <c r="L6" s="942"/>
      <c r="M6" s="922"/>
      <c r="N6" s="925"/>
      <c r="O6" s="988"/>
      <c r="P6" s="991"/>
      <c r="Q6" s="20"/>
      <c r="R6" s="20"/>
    </row>
    <row r="7" spans="1:22" s="15" customFormat="1" ht="51" customHeight="1" thickBot="1" x14ac:dyDescent="0.25">
      <c r="A7" s="970"/>
      <c r="B7" s="974"/>
      <c r="C7" s="974"/>
      <c r="D7" s="977"/>
      <c r="E7" s="980"/>
      <c r="F7" s="983"/>
      <c r="G7" s="986"/>
      <c r="H7" s="995"/>
      <c r="I7" s="998"/>
      <c r="J7" s="918"/>
      <c r="K7" s="920"/>
      <c r="L7" s="943"/>
      <c r="M7" s="923"/>
      <c r="N7" s="926"/>
      <c r="O7" s="989"/>
      <c r="P7" s="992"/>
      <c r="Q7" s="20"/>
      <c r="R7" s="20"/>
    </row>
    <row r="8" spans="1:22" ht="15" customHeight="1" x14ac:dyDescent="0.2">
      <c r="A8" s="964" t="s">
        <v>21</v>
      </c>
      <c r="B8" s="965"/>
      <c r="C8" s="965"/>
      <c r="D8" s="965"/>
      <c r="E8" s="965"/>
      <c r="F8" s="965"/>
      <c r="G8" s="965"/>
      <c r="H8" s="965"/>
      <c r="I8" s="965"/>
      <c r="J8" s="965"/>
      <c r="K8" s="965"/>
      <c r="L8" s="965"/>
      <c r="M8" s="965"/>
      <c r="N8" s="965"/>
      <c r="O8" s="965"/>
      <c r="P8" s="966"/>
    </row>
    <row r="9" spans="1:22" ht="13.5" thickBot="1" x14ac:dyDescent="0.25">
      <c r="A9" s="927" t="s">
        <v>113</v>
      </c>
      <c r="B9" s="928"/>
      <c r="C9" s="928"/>
      <c r="D9" s="928"/>
      <c r="E9" s="928"/>
      <c r="F9" s="928"/>
      <c r="G9" s="928"/>
      <c r="H9" s="928"/>
      <c r="I9" s="928"/>
      <c r="J9" s="928"/>
      <c r="K9" s="928"/>
      <c r="L9" s="928"/>
      <c r="M9" s="928"/>
      <c r="N9" s="928"/>
      <c r="O9" s="928"/>
      <c r="P9" s="929"/>
    </row>
    <row r="10" spans="1:22" ht="43.5" customHeight="1" thickBot="1" x14ac:dyDescent="0.25">
      <c r="A10" s="129" t="s">
        <v>6</v>
      </c>
      <c r="B10" s="930" t="s">
        <v>50</v>
      </c>
      <c r="C10" s="930"/>
      <c r="D10" s="930"/>
      <c r="E10" s="930"/>
      <c r="F10" s="930"/>
      <c r="G10" s="930"/>
      <c r="H10" s="930"/>
      <c r="I10" s="930"/>
      <c r="J10" s="930"/>
      <c r="K10" s="657" t="s">
        <v>95</v>
      </c>
      <c r="L10" s="658">
        <v>1084</v>
      </c>
      <c r="M10" s="130">
        <v>1084</v>
      </c>
      <c r="N10" s="659">
        <v>1294</v>
      </c>
      <c r="O10" s="931" t="s">
        <v>226</v>
      </c>
      <c r="P10" s="932"/>
    </row>
    <row r="11" spans="1:22" ht="13.5" thickBot="1" x14ac:dyDescent="0.25">
      <c r="A11" s="129" t="s">
        <v>6</v>
      </c>
      <c r="B11" s="1" t="s">
        <v>6</v>
      </c>
      <c r="C11" s="933" t="s">
        <v>28</v>
      </c>
      <c r="D11" s="933"/>
      <c r="E11" s="933"/>
      <c r="F11" s="933"/>
      <c r="G11" s="933"/>
      <c r="H11" s="933"/>
      <c r="I11" s="933"/>
      <c r="J11" s="933"/>
      <c r="K11" s="933"/>
      <c r="L11" s="934"/>
      <c r="M11" s="934"/>
      <c r="N11" s="934"/>
      <c r="O11" s="934"/>
      <c r="P11" s="935"/>
    </row>
    <row r="12" spans="1:22" ht="27" customHeight="1" x14ac:dyDescent="0.2">
      <c r="A12" s="131" t="s">
        <v>6</v>
      </c>
      <c r="B12" s="132" t="s">
        <v>6</v>
      </c>
      <c r="C12" s="133" t="s">
        <v>6</v>
      </c>
      <c r="D12" s="17" t="s">
        <v>29</v>
      </c>
      <c r="E12" s="134"/>
      <c r="F12" s="118" t="s">
        <v>25</v>
      </c>
      <c r="G12" s="35" t="s">
        <v>9</v>
      </c>
      <c r="H12" s="65">
        <v>425</v>
      </c>
      <c r="I12" s="135">
        <v>434.4</v>
      </c>
      <c r="J12" s="136">
        <f>142.7+25+162.3+29.6+57.3+10.4</f>
        <v>427.3</v>
      </c>
      <c r="K12" s="137" t="s">
        <v>59</v>
      </c>
      <c r="L12" s="586">
        <v>59</v>
      </c>
      <c r="M12" s="138">
        <v>62</v>
      </c>
      <c r="N12" s="85">
        <v>84</v>
      </c>
      <c r="O12" s="936" t="s">
        <v>212</v>
      </c>
      <c r="P12" s="139"/>
      <c r="Q12" s="56"/>
    </row>
    <row r="13" spans="1:22" ht="12.75" customHeight="1" x14ac:dyDescent="0.2">
      <c r="A13" s="140"/>
      <c r="B13" s="7"/>
      <c r="C13" s="2"/>
      <c r="D13" s="845" t="s">
        <v>53</v>
      </c>
      <c r="E13" s="141"/>
      <c r="F13" s="120"/>
      <c r="G13" s="10"/>
      <c r="H13" s="58"/>
      <c r="I13" s="142"/>
      <c r="J13" s="53"/>
      <c r="K13" s="850"/>
      <c r="L13" s="944"/>
      <c r="M13" s="939"/>
      <c r="N13" s="940"/>
      <c r="O13" s="937"/>
      <c r="P13" s="851"/>
      <c r="U13" s="20"/>
    </row>
    <row r="14" spans="1:22" ht="15.75" customHeight="1" x14ac:dyDescent="0.2">
      <c r="A14" s="140"/>
      <c r="B14" s="7"/>
      <c r="C14" s="2"/>
      <c r="D14" s="847"/>
      <c r="E14" s="141"/>
      <c r="F14" s="120"/>
      <c r="G14" s="10"/>
      <c r="H14" s="58"/>
      <c r="I14" s="142"/>
      <c r="J14" s="57"/>
      <c r="K14" s="850"/>
      <c r="L14" s="944"/>
      <c r="M14" s="939"/>
      <c r="N14" s="940"/>
      <c r="O14" s="937"/>
      <c r="P14" s="851"/>
      <c r="V14" s="20"/>
    </row>
    <row r="15" spans="1:22" ht="42.75" customHeight="1" x14ac:dyDescent="0.2">
      <c r="A15" s="140"/>
      <c r="B15" s="7"/>
      <c r="C15" s="2"/>
      <c r="D15" s="143" t="s">
        <v>65</v>
      </c>
      <c r="E15" s="141"/>
      <c r="F15" s="120"/>
      <c r="G15" s="10"/>
      <c r="H15" s="63"/>
      <c r="I15" s="144"/>
      <c r="J15" s="53"/>
      <c r="K15" s="145"/>
      <c r="L15" s="587"/>
      <c r="M15" s="530"/>
      <c r="N15" s="653"/>
      <c r="O15" s="937"/>
      <c r="P15" s="146"/>
      <c r="R15" s="20"/>
    </row>
    <row r="16" spans="1:22" ht="42" customHeight="1" x14ac:dyDescent="0.2">
      <c r="A16" s="140"/>
      <c r="B16" s="7"/>
      <c r="C16" s="2"/>
      <c r="D16" s="113" t="s">
        <v>57</v>
      </c>
      <c r="E16" s="141"/>
      <c r="F16" s="120"/>
      <c r="G16" s="10"/>
      <c r="H16" s="58"/>
      <c r="I16" s="142"/>
      <c r="J16" s="53"/>
      <c r="K16" s="145"/>
      <c r="L16" s="587"/>
      <c r="M16" s="530"/>
      <c r="N16" s="653"/>
      <c r="O16" s="937"/>
      <c r="P16" s="146"/>
      <c r="R16" s="20"/>
    </row>
    <row r="17" spans="1:22" ht="18" customHeight="1" x14ac:dyDescent="0.2">
      <c r="A17" s="140"/>
      <c r="B17" s="7"/>
      <c r="C17" s="2"/>
      <c r="D17" s="830" t="s">
        <v>114</v>
      </c>
      <c r="E17" s="141"/>
      <c r="F17" s="120"/>
      <c r="G17" s="10"/>
      <c r="H17" s="74"/>
      <c r="I17" s="147"/>
      <c r="J17" s="81"/>
      <c r="K17" s="78"/>
      <c r="L17" s="588"/>
      <c r="M17" s="148"/>
      <c r="N17" s="653"/>
      <c r="O17" s="937"/>
      <c r="P17" s="146"/>
      <c r="R17" s="20"/>
      <c r="U17" s="20"/>
    </row>
    <row r="18" spans="1:22" ht="15" customHeight="1" thickBot="1" x14ac:dyDescent="0.25">
      <c r="A18" s="140"/>
      <c r="B18" s="7"/>
      <c r="C18" s="2"/>
      <c r="D18" s="893"/>
      <c r="E18" s="149"/>
      <c r="F18" s="119"/>
      <c r="G18" s="33" t="s">
        <v>13</v>
      </c>
      <c r="H18" s="150">
        <f>SUM(H12:H17)</f>
        <v>425</v>
      </c>
      <c r="I18" s="151">
        <f>SUM(I12:I17)</f>
        <v>434.4</v>
      </c>
      <c r="J18" s="152">
        <f>SUM(J12:J17)</f>
        <v>427.3</v>
      </c>
      <c r="K18" s="78"/>
      <c r="L18" s="538"/>
      <c r="M18" s="153"/>
      <c r="N18" s="654"/>
      <c r="O18" s="938"/>
      <c r="P18" s="121"/>
      <c r="R18" s="20"/>
    </row>
    <row r="19" spans="1:22" ht="38.25" x14ac:dyDescent="0.2">
      <c r="A19" s="154" t="s">
        <v>6</v>
      </c>
      <c r="B19" s="132" t="s">
        <v>6</v>
      </c>
      <c r="C19" s="155" t="s">
        <v>7</v>
      </c>
      <c r="D19" s="156" t="s">
        <v>115</v>
      </c>
      <c r="E19" s="157"/>
      <c r="F19" s="118">
        <v>2</v>
      </c>
      <c r="G19" s="158"/>
      <c r="H19" s="159"/>
      <c r="I19" s="160"/>
      <c r="J19" s="161"/>
      <c r="K19" s="162"/>
      <c r="L19" s="591"/>
      <c r="M19" s="163"/>
      <c r="N19" s="164"/>
      <c r="O19" s="165"/>
      <c r="P19" s="166"/>
      <c r="R19" s="20"/>
    </row>
    <row r="20" spans="1:22" ht="42.75" customHeight="1" x14ac:dyDescent="0.2">
      <c r="A20" s="140"/>
      <c r="B20" s="7"/>
      <c r="C20" s="2"/>
      <c r="D20" s="113" t="s">
        <v>116</v>
      </c>
      <c r="E20" s="167"/>
      <c r="F20" s="120"/>
      <c r="G20" s="22" t="s">
        <v>9</v>
      </c>
      <c r="H20" s="84">
        <v>21</v>
      </c>
      <c r="I20" s="168">
        <v>21</v>
      </c>
      <c r="J20" s="77">
        <v>21</v>
      </c>
      <c r="K20" s="122" t="s">
        <v>59</v>
      </c>
      <c r="L20" s="655">
        <v>5</v>
      </c>
      <c r="M20" s="169">
        <v>5</v>
      </c>
      <c r="N20" s="31">
        <v>7</v>
      </c>
      <c r="O20" s="878" t="s">
        <v>213</v>
      </c>
      <c r="P20" s="879"/>
      <c r="R20" s="20"/>
      <c r="T20" s="20"/>
      <c r="V20" s="20"/>
    </row>
    <row r="21" spans="1:22" ht="16.5" customHeight="1" x14ac:dyDescent="0.2">
      <c r="A21" s="140"/>
      <c r="B21" s="7"/>
      <c r="C21" s="2"/>
      <c r="D21" s="667" t="s">
        <v>117</v>
      </c>
      <c r="E21" s="167"/>
      <c r="F21" s="120"/>
      <c r="G21" s="19" t="s">
        <v>9</v>
      </c>
      <c r="H21" s="70">
        <v>24</v>
      </c>
      <c r="I21" s="170">
        <v>24</v>
      </c>
      <c r="J21" s="77">
        <v>24</v>
      </c>
      <c r="K21" s="171" t="s">
        <v>66</v>
      </c>
      <c r="L21" s="656">
        <v>1</v>
      </c>
      <c r="M21" s="172">
        <v>1</v>
      </c>
      <c r="N21" s="91">
        <v>1</v>
      </c>
      <c r="O21" s="901"/>
      <c r="P21" s="173"/>
      <c r="R21" s="20"/>
      <c r="S21" s="20"/>
    </row>
    <row r="22" spans="1:22" ht="16.5" customHeight="1" x14ac:dyDescent="0.2">
      <c r="A22" s="678"/>
      <c r="B22" s="679"/>
      <c r="C22" s="680"/>
      <c r="D22" s="668"/>
      <c r="E22" s="681"/>
      <c r="F22" s="395"/>
      <c r="G22" s="19" t="s">
        <v>47</v>
      </c>
      <c r="H22" s="84">
        <v>172.9</v>
      </c>
      <c r="I22" s="168">
        <v>172.9</v>
      </c>
      <c r="J22" s="682">
        <v>172.9</v>
      </c>
      <c r="K22" s="683"/>
      <c r="L22" s="684"/>
      <c r="M22" s="685"/>
      <c r="N22" s="686"/>
      <c r="O22" s="901"/>
      <c r="P22" s="175"/>
      <c r="R22" s="20"/>
      <c r="S22" s="20"/>
      <c r="T22" s="20"/>
    </row>
    <row r="23" spans="1:22" s="178" customFormat="1" ht="95.25" customHeight="1" x14ac:dyDescent="0.2">
      <c r="A23" s="140"/>
      <c r="B23" s="902"/>
      <c r="C23" s="903"/>
      <c r="D23" s="904" t="s">
        <v>118</v>
      </c>
      <c r="E23" s="906" t="s">
        <v>119</v>
      </c>
      <c r="F23" s="908"/>
      <c r="G23" s="179" t="s">
        <v>9</v>
      </c>
      <c r="H23" s="677">
        <v>439.6</v>
      </c>
      <c r="I23" s="181">
        <v>559.4</v>
      </c>
      <c r="J23" s="182">
        <v>559.4</v>
      </c>
      <c r="K23" s="189" t="s">
        <v>120</v>
      </c>
      <c r="L23" s="661">
        <v>4</v>
      </c>
      <c r="M23" s="190">
        <v>4</v>
      </c>
      <c r="N23" s="674">
        <v>8</v>
      </c>
      <c r="O23" s="910" t="s">
        <v>227</v>
      </c>
      <c r="P23" s="911"/>
    </row>
    <row r="24" spans="1:22" s="178" customFormat="1" ht="105.75" customHeight="1" x14ac:dyDescent="0.2">
      <c r="A24" s="140"/>
      <c r="B24" s="902"/>
      <c r="C24" s="903"/>
      <c r="D24" s="904"/>
      <c r="E24" s="906"/>
      <c r="F24" s="908"/>
      <c r="G24" s="179"/>
      <c r="H24" s="180"/>
      <c r="I24" s="181"/>
      <c r="J24" s="182"/>
      <c r="K24" s="183" t="s">
        <v>121</v>
      </c>
      <c r="L24" s="660">
        <v>100</v>
      </c>
      <c r="M24" s="184">
        <v>100</v>
      </c>
      <c r="N24" s="185">
        <v>100</v>
      </c>
      <c r="O24" s="186"/>
      <c r="P24" s="187"/>
    </row>
    <row r="25" spans="1:22" s="178" customFormat="1" ht="39.75" customHeight="1" x14ac:dyDescent="0.2">
      <c r="A25" s="140"/>
      <c r="B25" s="902"/>
      <c r="C25" s="903"/>
      <c r="D25" s="904"/>
      <c r="E25" s="906"/>
      <c r="F25" s="908"/>
      <c r="G25" s="179"/>
      <c r="H25" s="58"/>
      <c r="I25" s="142"/>
      <c r="J25" s="188"/>
      <c r="K25" s="189" t="s">
        <v>122</v>
      </c>
      <c r="L25" s="661">
        <v>1</v>
      </c>
      <c r="M25" s="190">
        <v>1</v>
      </c>
      <c r="N25" s="528">
        <v>1</v>
      </c>
      <c r="O25" s="191"/>
      <c r="P25" s="187"/>
    </row>
    <row r="26" spans="1:22" s="178" customFormat="1" ht="29.25" customHeight="1" x14ac:dyDescent="0.2">
      <c r="A26" s="140"/>
      <c r="B26" s="902"/>
      <c r="C26" s="903"/>
      <c r="D26" s="905"/>
      <c r="E26" s="907"/>
      <c r="F26" s="909"/>
      <c r="G26" s="192"/>
      <c r="H26" s="193"/>
      <c r="I26" s="147"/>
      <c r="J26" s="194"/>
      <c r="K26" s="195" t="s">
        <v>123</v>
      </c>
      <c r="L26" s="663">
        <v>2</v>
      </c>
      <c r="M26" s="184">
        <v>2</v>
      </c>
      <c r="N26" s="185">
        <v>2</v>
      </c>
      <c r="O26" s="196"/>
      <c r="P26" s="187"/>
    </row>
    <row r="27" spans="1:22" s="178" customFormat="1" ht="44.25" customHeight="1" x14ac:dyDescent="0.2">
      <c r="A27" s="140"/>
      <c r="B27" s="197"/>
      <c r="C27" s="2"/>
      <c r="D27" s="912" t="s">
        <v>124</v>
      </c>
      <c r="E27" s="914" t="s">
        <v>119</v>
      </c>
      <c r="F27" s="198"/>
      <c r="G27" s="199" t="s">
        <v>9</v>
      </c>
      <c r="H27" s="200">
        <v>77.599999999999994</v>
      </c>
      <c r="I27" s="142">
        <v>75.2</v>
      </c>
      <c r="J27" s="188">
        <v>75.2</v>
      </c>
      <c r="K27" s="201" t="s">
        <v>125</v>
      </c>
      <c r="L27" s="662">
        <v>3</v>
      </c>
      <c r="M27" s="190">
        <v>3</v>
      </c>
      <c r="N27" s="674">
        <v>2</v>
      </c>
      <c r="O27" s="196" t="s">
        <v>126</v>
      </c>
      <c r="P27" s="202"/>
    </row>
    <row r="28" spans="1:22" s="178" customFormat="1" ht="57" customHeight="1" x14ac:dyDescent="0.2">
      <c r="A28" s="678"/>
      <c r="B28" s="688"/>
      <c r="C28" s="680"/>
      <c r="D28" s="913"/>
      <c r="E28" s="915"/>
      <c r="F28" s="689"/>
      <c r="G28" s="206"/>
      <c r="H28" s="193"/>
      <c r="I28" s="147"/>
      <c r="J28" s="194"/>
      <c r="K28" s="536" t="s">
        <v>127</v>
      </c>
      <c r="L28" s="664">
        <v>10</v>
      </c>
      <c r="M28" s="537">
        <v>10</v>
      </c>
      <c r="N28" s="203">
        <v>6</v>
      </c>
      <c r="O28" s="818" t="s">
        <v>128</v>
      </c>
      <c r="P28" s="819"/>
    </row>
    <row r="29" spans="1:22" s="178" customFormat="1" ht="44.25" customHeight="1" x14ac:dyDescent="0.2">
      <c r="A29" s="140"/>
      <c r="B29" s="197"/>
      <c r="C29" s="2"/>
      <c r="D29" s="204"/>
      <c r="E29" s="205"/>
      <c r="F29" s="198"/>
      <c r="G29" s="199"/>
      <c r="H29" s="200"/>
      <c r="I29" s="142"/>
      <c r="J29" s="188"/>
      <c r="K29" s="961" t="s">
        <v>129</v>
      </c>
      <c r="L29" s="900">
        <v>100</v>
      </c>
      <c r="M29" s="963">
        <v>100</v>
      </c>
      <c r="N29" s="887">
        <v>100</v>
      </c>
      <c r="O29" s="687"/>
      <c r="P29" s="888"/>
    </row>
    <row r="30" spans="1:22" s="178" customFormat="1" ht="71.25" customHeight="1" x14ac:dyDescent="0.2">
      <c r="A30" s="140"/>
      <c r="B30" s="197"/>
      <c r="C30" s="2"/>
      <c r="D30" s="204"/>
      <c r="E30" s="205"/>
      <c r="F30" s="198"/>
      <c r="G30" s="206"/>
      <c r="H30" s="193"/>
      <c r="I30" s="147"/>
      <c r="J30" s="194"/>
      <c r="K30" s="961"/>
      <c r="L30" s="900"/>
      <c r="M30" s="963"/>
      <c r="N30" s="887"/>
      <c r="O30" s="890"/>
      <c r="P30" s="888"/>
    </row>
    <row r="31" spans="1:22" ht="16.5" customHeight="1" thickBot="1" x14ac:dyDescent="0.25">
      <c r="A31" s="140"/>
      <c r="B31" s="7"/>
      <c r="C31" s="2"/>
      <c r="D31" s="114"/>
      <c r="E31" s="167"/>
      <c r="F31" s="119"/>
      <c r="G31" s="207" t="s">
        <v>13</v>
      </c>
      <c r="H31" s="59">
        <f>SUM(H20:H28)</f>
        <v>735.1</v>
      </c>
      <c r="I31" s="208">
        <f>SUM(I20:I28)</f>
        <v>852.5</v>
      </c>
      <c r="J31" s="46">
        <f t="shared" ref="J31" si="0">SUM(J20:J28)</f>
        <v>852.5</v>
      </c>
      <c r="K31" s="962"/>
      <c r="L31" s="589"/>
      <c r="M31" s="209"/>
      <c r="N31" s="34"/>
      <c r="O31" s="891"/>
      <c r="P31" s="889"/>
      <c r="R31" s="20"/>
      <c r="S31" s="20"/>
      <c r="T31" s="20"/>
    </row>
    <row r="32" spans="1:22" ht="16.5" customHeight="1" x14ac:dyDescent="0.2">
      <c r="A32" s="131" t="s">
        <v>6</v>
      </c>
      <c r="B32" s="132" t="s">
        <v>6</v>
      </c>
      <c r="C32" s="133" t="s">
        <v>8</v>
      </c>
      <c r="D32" s="892" t="s">
        <v>42</v>
      </c>
      <c r="E32" s="894"/>
      <c r="F32" s="896" t="s">
        <v>25</v>
      </c>
      <c r="G32" s="35" t="s">
        <v>9</v>
      </c>
      <c r="H32" s="210">
        <v>190</v>
      </c>
      <c r="I32" s="211">
        <v>190</v>
      </c>
      <c r="J32" s="212">
        <v>190</v>
      </c>
      <c r="K32" s="67" t="s">
        <v>60</v>
      </c>
      <c r="L32" s="586">
        <v>4</v>
      </c>
      <c r="M32" s="138">
        <v>4</v>
      </c>
      <c r="N32" s="85">
        <v>4</v>
      </c>
      <c r="O32" s="213"/>
      <c r="P32" s="214"/>
    </row>
    <row r="33" spans="1:23" ht="13.5" thickBot="1" x14ac:dyDescent="0.25">
      <c r="A33" s="215"/>
      <c r="B33" s="1"/>
      <c r="C33" s="6"/>
      <c r="D33" s="893"/>
      <c r="E33" s="895"/>
      <c r="F33" s="897"/>
      <c r="G33" s="33" t="s">
        <v>13</v>
      </c>
      <c r="H33" s="150">
        <f t="shared" ref="H33" si="1">SUM(H32)</f>
        <v>190</v>
      </c>
      <c r="I33" s="151">
        <f t="shared" ref="I33:J33" si="2">SUM(I32)</f>
        <v>190</v>
      </c>
      <c r="J33" s="152">
        <f t="shared" si="2"/>
        <v>190</v>
      </c>
      <c r="K33" s="216"/>
      <c r="L33" s="589"/>
      <c r="M33" s="209"/>
      <c r="N33" s="34"/>
      <c r="O33" s="217"/>
      <c r="P33" s="218"/>
      <c r="R33" s="20"/>
    </row>
    <row r="34" spans="1:23" ht="20.25" customHeight="1" x14ac:dyDescent="0.2">
      <c r="A34" s="131" t="s">
        <v>6</v>
      </c>
      <c r="B34" s="132" t="s">
        <v>6</v>
      </c>
      <c r="C34" s="133" t="s">
        <v>10</v>
      </c>
      <c r="D34" s="870" t="s">
        <v>69</v>
      </c>
      <c r="E34" s="894"/>
      <c r="F34" s="896" t="s">
        <v>25</v>
      </c>
      <c r="G34" s="35" t="s">
        <v>9</v>
      </c>
      <c r="H34" s="47">
        <v>75</v>
      </c>
      <c r="I34" s="219">
        <v>71.900000000000006</v>
      </c>
      <c r="J34" s="109">
        <v>70.7</v>
      </c>
      <c r="K34" s="898" t="s">
        <v>67</v>
      </c>
      <c r="L34" s="590">
        <v>15</v>
      </c>
      <c r="M34" s="220">
        <v>15</v>
      </c>
      <c r="N34" s="85">
        <v>15</v>
      </c>
      <c r="O34" s="238"/>
      <c r="P34" s="539"/>
      <c r="R34" s="221"/>
      <c r="S34" s="222"/>
      <c r="T34" s="222"/>
      <c r="U34" s="222"/>
    </row>
    <row r="35" spans="1:23" ht="14.25" customHeight="1" thickBot="1" x14ac:dyDescent="0.25">
      <c r="A35" s="215"/>
      <c r="B35" s="1"/>
      <c r="C35" s="6"/>
      <c r="D35" s="871"/>
      <c r="E35" s="895"/>
      <c r="F35" s="897"/>
      <c r="G35" s="33" t="s">
        <v>13</v>
      </c>
      <c r="H35" s="150">
        <f t="shared" ref="H35:J35" si="3">SUM(H34:H34)</f>
        <v>75</v>
      </c>
      <c r="I35" s="151">
        <f t="shared" si="3"/>
        <v>71.900000000000006</v>
      </c>
      <c r="J35" s="152">
        <f t="shared" si="3"/>
        <v>70.7</v>
      </c>
      <c r="K35" s="899"/>
      <c r="L35" s="538"/>
      <c r="M35" s="223"/>
      <c r="N35" s="224"/>
      <c r="O35" s="216"/>
      <c r="P35" s="540"/>
      <c r="R35" s="221"/>
      <c r="S35" s="222"/>
      <c r="T35" s="222"/>
      <c r="U35" s="222"/>
    </row>
    <row r="36" spans="1:23" ht="55.5" customHeight="1" x14ac:dyDescent="0.2">
      <c r="A36" s="131" t="s">
        <v>6</v>
      </c>
      <c r="B36" s="132" t="s">
        <v>6</v>
      </c>
      <c r="C36" s="133" t="s">
        <v>130</v>
      </c>
      <c r="D36" s="870" t="s">
        <v>64</v>
      </c>
      <c r="E36" s="225"/>
      <c r="F36" s="118">
        <v>2</v>
      </c>
      <c r="G36" s="226" t="s">
        <v>9</v>
      </c>
      <c r="H36" s="65">
        <v>18</v>
      </c>
      <c r="I36" s="135">
        <v>17.7</v>
      </c>
      <c r="J36" s="76">
        <v>17.7</v>
      </c>
      <c r="K36" s="162" t="s">
        <v>131</v>
      </c>
      <c r="L36" s="591">
        <v>3</v>
      </c>
      <c r="M36" s="163">
        <v>3</v>
      </c>
      <c r="N36" s="164">
        <v>23</v>
      </c>
      <c r="O36" s="872" t="s">
        <v>228</v>
      </c>
      <c r="P36" s="873"/>
      <c r="R36" s="20"/>
      <c r="U36" s="20"/>
    </row>
    <row r="37" spans="1:23" s="232" customFormat="1" ht="16.5" customHeight="1" thickBot="1" x14ac:dyDescent="0.25">
      <c r="A37" s="215"/>
      <c r="B37" s="1"/>
      <c r="C37" s="6"/>
      <c r="D37" s="871"/>
      <c r="E37" s="227"/>
      <c r="F37" s="119"/>
      <c r="G37" s="228" t="s">
        <v>13</v>
      </c>
      <c r="H37" s="59">
        <f t="shared" ref="H37:J37" si="4">H36</f>
        <v>18</v>
      </c>
      <c r="I37" s="208">
        <f t="shared" si="4"/>
        <v>17.7</v>
      </c>
      <c r="J37" s="60">
        <f t="shared" si="4"/>
        <v>17.7</v>
      </c>
      <c r="K37" s="229"/>
      <c r="L37" s="592"/>
      <c r="M37" s="230"/>
      <c r="N37" s="231"/>
      <c r="O37" s="874"/>
      <c r="P37" s="875"/>
      <c r="R37" s="233"/>
      <c r="U37" s="233"/>
    </row>
    <row r="38" spans="1:23" ht="16.5" customHeight="1" x14ac:dyDescent="0.2">
      <c r="A38" s="234" t="s">
        <v>6</v>
      </c>
      <c r="B38" s="132" t="s">
        <v>6</v>
      </c>
      <c r="C38" s="133" t="s">
        <v>132</v>
      </c>
      <c r="D38" s="876" t="s">
        <v>49</v>
      </c>
      <c r="E38" s="225"/>
      <c r="F38" s="61" t="s">
        <v>25</v>
      </c>
      <c r="G38" s="62" t="s">
        <v>9</v>
      </c>
      <c r="H38" s="235">
        <v>300</v>
      </c>
      <c r="I38" s="236">
        <v>398.2</v>
      </c>
      <c r="J38" s="237">
        <f>21.4+98.1+237.8+9.9+30</f>
        <v>397.2</v>
      </c>
      <c r="K38" s="238"/>
      <c r="L38" s="593"/>
      <c r="M38" s="239"/>
      <c r="N38" s="164"/>
      <c r="O38" s="240"/>
      <c r="P38" s="166"/>
    </row>
    <row r="39" spans="1:23" ht="16.5" customHeight="1" x14ac:dyDescent="0.2">
      <c r="A39" s="140"/>
      <c r="B39" s="7"/>
      <c r="C39" s="2"/>
      <c r="D39" s="877"/>
      <c r="E39" s="241"/>
      <c r="F39" s="242"/>
      <c r="G39" s="79" t="s">
        <v>47</v>
      </c>
      <c r="H39" s="243"/>
      <c r="I39" s="244">
        <v>6.2</v>
      </c>
      <c r="J39" s="245">
        <v>6.2</v>
      </c>
      <c r="K39" s="92"/>
      <c r="L39" s="594"/>
      <c r="M39" s="246"/>
      <c r="N39" s="32"/>
      <c r="O39" s="117"/>
      <c r="P39" s="146"/>
    </row>
    <row r="40" spans="1:23" ht="67.5" customHeight="1" x14ac:dyDescent="0.2">
      <c r="A40" s="140"/>
      <c r="B40" s="7"/>
      <c r="C40" s="2"/>
      <c r="D40" s="808" t="s">
        <v>54</v>
      </c>
      <c r="E40" s="241"/>
      <c r="F40" s="242"/>
      <c r="G40" s="36"/>
      <c r="H40" s="49"/>
      <c r="I40" s="247"/>
      <c r="J40" s="50"/>
      <c r="K40" s="145" t="s">
        <v>51</v>
      </c>
      <c r="L40" s="595" t="s">
        <v>30</v>
      </c>
      <c r="M40" s="248" t="s">
        <v>30</v>
      </c>
      <c r="N40" s="83">
        <v>4</v>
      </c>
      <c r="O40" s="842" t="s">
        <v>133</v>
      </c>
      <c r="P40" s="843"/>
      <c r="S40" s="20"/>
    </row>
    <row r="41" spans="1:23" ht="32.25" customHeight="1" x14ac:dyDescent="0.2">
      <c r="A41" s="140"/>
      <c r="B41" s="7"/>
      <c r="C41" s="2"/>
      <c r="D41" s="808"/>
      <c r="E41" s="241"/>
      <c r="F41" s="242"/>
      <c r="G41" s="36"/>
      <c r="H41" s="49"/>
      <c r="I41" s="247"/>
      <c r="J41" s="50"/>
      <c r="K41" s="122" t="s">
        <v>62</v>
      </c>
      <c r="L41" s="596">
        <v>2</v>
      </c>
      <c r="M41" s="249">
        <v>2</v>
      </c>
      <c r="N41" s="41">
        <v>2</v>
      </c>
      <c r="O41" s="878" t="s">
        <v>134</v>
      </c>
      <c r="P41" s="879"/>
    </row>
    <row r="42" spans="1:23" ht="56.25" customHeight="1" x14ac:dyDescent="0.2">
      <c r="A42" s="678"/>
      <c r="B42" s="679"/>
      <c r="C42" s="680"/>
      <c r="D42" s="691"/>
      <c r="E42" s="692"/>
      <c r="F42" s="693"/>
      <c r="G42" s="694"/>
      <c r="H42" s="695"/>
      <c r="I42" s="696"/>
      <c r="J42" s="697"/>
      <c r="K42" s="698" t="s">
        <v>85</v>
      </c>
      <c r="L42" s="597">
        <v>10</v>
      </c>
      <c r="M42" s="541">
        <v>10</v>
      </c>
      <c r="N42" s="251">
        <v>9</v>
      </c>
      <c r="O42" s="252" t="s">
        <v>229</v>
      </c>
      <c r="P42" s="253" t="s">
        <v>135</v>
      </c>
    </row>
    <row r="43" spans="1:23" ht="93" customHeight="1" x14ac:dyDescent="0.2">
      <c r="A43" s="140"/>
      <c r="B43" s="7"/>
      <c r="C43" s="2"/>
      <c r="D43" s="348" t="s">
        <v>136</v>
      </c>
      <c r="E43" s="255"/>
      <c r="F43" s="256"/>
      <c r="G43" s="257"/>
      <c r="H43" s="58"/>
      <c r="I43" s="142"/>
      <c r="J43" s="258"/>
      <c r="K43" s="673" t="s">
        <v>137</v>
      </c>
      <c r="L43" s="616">
        <v>2</v>
      </c>
      <c r="M43" s="307">
        <v>2</v>
      </c>
      <c r="N43" s="82">
        <v>2</v>
      </c>
      <c r="O43" s="690" t="s">
        <v>138</v>
      </c>
      <c r="P43" s="671" t="s">
        <v>139</v>
      </c>
      <c r="T43" s="20"/>
      <c r="U43" s="20"/>
      <c r="V43" s="20"/>
      <c r="W43" s="20"/>
    </row>
    <row r="44" spans="1:23" ht="192.75" customHeight="1" x14ac:dyDescent="0.2">
      <c r="A44" s="140"/>
      <c r="B44" s="7"/>
      <c r="C44" s="2"/>
      <c r="D44" s="107" t="s">
        <v>140</v>
      </c>
      <c r="E44" s="255"/>
      <c r="F44" s="256"/>
      <c r="G44" s="257"/>
      <c r="H44" s="58"/>
      <c r="I44" s="142"/>
      <c r="J44" s="258"/>
      <c r="K44" s="262" t="s">
        <v>141</v>
      </c>
      <c r="L44" s="599">
        <v>10</v>
      </c>
      <c r="M44" s="263">
        <v>10</v>
      </c>
      <c r="N44" s="83">
        <v>10</v>
      </c>
      <c r="O44" s="264" t="s">
        <v>230</v>
      </c>
      <c r="P44" s="146" t="s">
        <v>231</v>
      </c>
      <c r="S44" s="20"/>
      <c r="T44" s="20"/>
      <c r="U44" s="20"/>
    </row>
    <row r="45" spans="1:23" ht="81.75" customHeight="1" x14ac:dyDescent="0.2">
      <c r="A45" s="140"/>
      <c r="B45" s="7"/>
      <c r="C45" s="2"/>
      <c r="D45" s="829" t="s">
        <v>142</v>
      </c>
      <c r="E45" s="255"/>
      <c r="F45" s="256"/>
      <c r="G45" s="257"/>
      <c r="H45" s="58"/>
      <c r="I45" s="142"/>
      <c r="J45" s="258"/>
      <c r="K45" s="265" t="s">
        <v>143</v>
      </c>
      <c r="L45" s="598">
        <v>40</v>
      </c>
      <c r="M45" s="260">
        <v>40</v>
      </c>
      <c r="N45" s="41">
        <v>40</v>
      </c>
      <c r="O45" s="261" t="s">
        <v>232</v>
      </c>
      <c r="P45" s="266"/>
      <c r="S45" s="20"/>
      <c r="T45" s="20"/>
      <c r="U45" s="20"/>
    </row>
    <row r="46" spans="1:23" ht="54" customHeight="1" x14ac:dyDescent="0.2">
      <c r="A46" s="140"/>
      <c r="B46" s="7"/>
      <c r="C46" s="2"/>
      <c r="D46" s="808"/>
      <c r="E46" s="255"/>
      <c r="F46" s="256"/>
      <c r="G46" s="257"/>
      <c r="H46" s="58"/>
      <c r="I46" s="142"/>
      <c r="J46" s="258"/>
      <c r="K46" s="550" t="s">
        <v>144</v>
      </c>
      <c r="L46" s="885">
        <v>100</v>
      </c>
      <c r="M46" s="551">
        <v>100</v>
      </c>
      <c r="N46" s="269">
        <v>54</v>
      </c>
      <c r="O46" s="812" t="s">
        <v>233</v>
      </c>
      <c r="P46" s="813"/>
      <c r="S46" s="20"/>
      <c r="T46" s="20"/>
      <c r="U46" s="20"/>
    </row>
    <row r="47" spans="1:23" ht="15.75" customHeight="1" thickBot="1" x14ac:dyDescent="0.25">
      <c r="A47" s="270"/>
      <c r="B47" s="1"/>
      <c r="C47" s="271"/>
      <c r="D47" s="880"/>
      <c r="E47" s="272"/>
      <c r="F47" s="273"/>
      <c r="G47" s="9" t="s">
        <v>13</v>
      </c>
      <c r="H47" s="150">
        <f>SUM(H38:H45)</f>
        <v>300</v>
      </c>
      <c r="I47" s="151">
        <f>SUM(I38:I45)</f>
        <v>404.4</v>
      </c>
      <c r="J47" s="274">
        <f>SUM(J38:J45)</f>
        <v>403.4</v>
      </c>
      <c r="K47" s="552"/>
      <c r="L47" s="886"/>
      <c r="M47" s="553"/>
      <c r="N47" s="542"/>
      <c r="O47" s="881"/>
      <c r="P47" s="882"/>
      <c r="R47" s="20"/>
    </row>
    <row r="48" spans="1:23" ht="13.5" thickBot="1" x14ac:dyDescent="0.25">
      <c r="A48" s="276" t="s">
        <v>6</v>
      </c>
      <c r="B48" s="277" t="s">
        <v>6</v>
      </c>
      <c r="C48" s="883" t="s">
        <v>12</v>
      </c>
      <c r="D48" s="884"/>
      <c r="E48" s="884"/>
      <c r="F48" s="771"/>
      <c r="G48" s="772"/>
      <c r="H48" s="54">
        <f>H47+H35+H33+H18+H31+H37</f>
        <v>1743.1</v>
      </c>
      <c r="I48" s="278">
        <f>I47+I35+I33+I18+I31+I37</f>
        <v>1970.8999999999999</v>
      </c>
      <c r="J48" s="279">
        <f>J47+J35+J33+J18+J31+J37</f>
        <v>1961.6</v>
      </c>
      <c r="K48" s="773"/>
      <c r="L48" s="774"/>
      <c r="M48" s="774"/>
      <c r="N48" s="774"/>
      <c r="O48" s="774"/>
      <c r="P48" s="775"/>
      <c r="V48" s="20"/>
    </row>
    <row r="49" spans="1:23" ht="13.5" thickBot="1" x14ac:dyDescent="0.25">
      <c r="A49" s="154" t="s">
        <v>6</v>
      </c>
      <c r="B49" s="132" t="s">
        <v>7</v>
      </c>
      <c r="C49" s="854" t="s">
        <v>44</v>
      </c>
      <c r="D49" s="855"/>
      <c r="E49" s="855"/>
      <c r="F49" s="855"/>
      <c r="G49" s="855"/>
      <c r="H49" s="855"/>
      <c r="I49" s="855"/>
      <c r="J49" s="855"/>
      <c r="K49" s="855"/>
      <c r="L49" s="855"/>
      <c r="M49" s="855"/>
      <c r="N49" s="855"/>
      <c r="O49" s="855"/>
      <c r="P49" s="856"/>
    </row>
    <row r="50" spans="1:23" ht="18.75" customHeight="1" x14ac:dyDescent="0.2">
      <c r="A50" s="154" t="s">
        <v>6</v>
      </c>
      <c r="B50" s="132" t="s">
        <v>7</v>
      </c>
      <c r="C50" s="133" t="s">
        <v>6</v>
      </c>
      <c r="D50" s="857" t="s">
        <v>40</v>
      </c>
      <c r="E50" s="280"/>
      <c r="F50" s="118" t="s">
        <v>25</v>
      </c>
      <c r="G50" s="21" t="s">
        <v>9</v>
      </c>
      <c r="H50" s="281">
        <v>3927.5</v>
      </c>
      <c r="I50" s="282">
        <v>3947</v>
      </c>
      <c r="J50" s="109">
        <f>564+1167.5+74.7+826.7+4+326.7+438.4+178.8+41.1+317.9+3.1</f>
        <v>3942.9</v>
      </c>
      <c r="K50" s="859" t="s">
        <v>61</v>
      </c>
      <c r="L50" s="600">
        <v>1360</v>
      </c>
      <c r="M50" s="340">
        <v>1360</v>
      </c>
      <c r="N50" s="543">
        <v>2935</v>
      </c>
      <c r="O50" s="859" t="s">
        <v>234</v>
      </c>
      <c r="P50" s="860"/>
    </row>
    <row r="51" spans="1:23" ht="18.75" customHeight="1" x14ac:dyDescent="0.2">
      <c r="A51" s="284"/>
      <c r="B51" s="7"/>
      <c r="C51" s="2"/>
      <c r="D51" s="858"/>
      <c r="E51" s="285"/>
      <c r="F51" s="120"/>
      <c r="G51" s="286" t="s">
        <v>20</v>
      </c>
      <c r="H51" s="80">
        <v>400.1</v>
      </c>
      <c r="I51" s="287">
        <v>478.7</v>
      </c>
      <c r="J51" s="75">
        <f>50.2+399</f>
        <v>449.2</v>
      </c>
      <c r="K51" s="833"/>
      <c r="L51" s="601"/>
      <c r="M51" s="288"/>
      <c r="N51" s="544"/>
      <c r="O51" s="833"/>
      <c r="P51" s="861"/>
      <c r="V51" s="20"/>
    </row>
    <row r="52" spans="1:23" ht="18.75" customHeight="1" x14ac:dyDescent="0.2">
      <c r="A52" s="284"/>
      <c r="B52" s="7"/>
      <c r="C52" s="2"/>
      <c r="D52" s="115"/>
      <c r="E52" s="285"/>
      <c r="F52" s="120"/>
      <c r="G52" s="286" t="s">
        <v>72</v>
      </c>
      <c r="H52" s="80">
        <v>62.3</v>
      </c>
      <c r="I52" s="287">
        <v>62.3</v>
      </c>
      <c r="J52" s="289">
        <v>60.2</v>
      </c>
      <c r="K52" s="290"/>
      <c r="L52" s="602"/>
      <c r="M52" s="250"/>
      <c r="N52" s="545"/>
      <c r="O52" s="862"/>
      <c r="P52" s="863"/>
    </row>
    <row r="53" spans="1:23" ht="26.25" customHeight="1" x14ac:dyDescent="0.2">
      <c r="A53" s="284"/>
      <c r="B53" s="7"/>
      <c r="C53" s="2"/>
      <c r="D53" s="115"/>
      <c r="E53" s="285"/>
      <c r="F53" s="120"/>
      <c r="G53" s="286" t="s">
        <v>76</v>
      </c>
      <c r="H53" s="80"/>
      <c r="I53" s="287">
        <v>14</v>
      </c>
      <c r="J53" s="291">
        <v>14</v>
      </c>
      <c r="K53" s="864" t="s">
        <v>145</v>
      </c>
      <c r="L53" s="603">
        <v>12</v>
      </c>
      <c r="M53" s="292">
        <v>12</v>
      </c>
      <c r="N53" s="83">
        <v>26</v>
      </c>
      <c r="O53" s="840" t="s">
        <v>250</v>
      </c>
      <c r="P53" s="841"/>
      <c r="S53" s="20"/>
    </row>
    <row r="54" spans="1:23" ht="30.75" customHeight="1" x14ac:dyDescent="0.2">
      <c r="A54" s="284"/>
      <c r="B54" s="7"/>
      <c r="C54" s="2"/>
      <c r="D54" s="845" t="s">
        <v>75</v>
      </c>
      <c r="E54" s="293"/>
      <c r="F54" s="120"/>
      <c r="G54" s="28"/>
      <c r="H54" s="58"/>
      <c r="I54" s="142"/>
      <c r="J54" s="188"/>
      <c r="K54" s="833"/>
      <c r="L54" s="601"/>
      <c r="M54" s="294"/>
      <c r="N54" s="83"/>
      <c r="O54" s="842"/>
      <c r="P54" s="843"/>
      <c r="S54" s="20"/>
    </row>
    <row r="55" spans="1:23" ht="18" customHeight="1" x14ac:dyDescent="0.2">
      <c r="A55" s="284"/>
      <c r="B55" s="7"/>
      <c r="C55" s="2"/>
      <c r="D55" s="845"/>
      <c r="E55" s="293"/>
      <c r="F55" s="120"/>
      <c r="G55" s="28"/>
      <c r="H55" s="58"/>
      <c r="I55" s="142"/>
      <c r="J55" s="188"/>
      <c r="K55" s="865" t="s">
        <v>146</v>
      </c>
      <c r="L55" s="604">
        <v>9</v>
      </c>
      <c r="M55" s="295">
        <v>9</v>
      </c>
      <c r="N55" s="93">
        <v>11</v>
      </c>
      <c r="O55" s="840" t="s">
        <v>251</v>
      </c>
      <c r="P55" s="841"/>
    </row>
    <row r="56" spans="1:23" ht="10.5" customHeight="1" x14ac:dyDescent="0.2">
      <c r="A56" s="284"/>
      <c r="B56" s="7"/>
      <c r="C56" s="2"/>
      <c r="D56" s="847"/>
      <c r="E56" s="293"/>
      <c r="F56" s="120"/>
      <c r="G56" s="296"/>
      <c r="H56" s="297"/>
      <c r="I56" s="298"/>
      <c r="J56" s="57"/>
      <c r="K56" s="848"/>
      <c r="L56" s="599"/>
      <c r="M56" s="248"/>
      <c r="N56" s="83"/>
      <c r="O56" s="850"/>
      <c r="P56" s="851"/>
      <c r="S56" s="20"/>
    </row>
    <row r="57" spans="1:23" ht="18.75" customHeight="1" x14ac:dyDescent="0.2">
      <c r="A57" s="284"/>
      <c r="B57" s="7"/>
      <c r="C57" s="2"/>
      <c r="D57" s="845" t="s">
        <v>74</v>
      </c>
      <c r="E57" s="293"/>
      <c r="F57" s="120"/>
      <c r="G57" s="10"/>
      <c r="H57" s="58"/>
      <c r="I57" s="142"/>
      <c r="J57" s="182"/>
      <c r="K57" s="299"/>
      <c r="L57" s="599"/>
      <c r="M57" s="263"/>
      <c r="N57" s="83"/>
      <c r="O57" s="850"/>
      <c r="P57" s="851"/>
      <c r="Q57" s="20"/>
      <c r="R57" s="20"/>
      <c r="S57" s="20"/>
      <c r="U57" s="20"/>
      <c r="V57" s="20"/>
    </row>
    <row r="58" spans="1:23" ht="18.75" customHeight="1" x14ac:dyDescent="0.2">
      <c r="A58" s="284"/>
      <c r="B58" s="7"/>
      <c r="C58" s="2"/>
      <c r="D58" s="845"/>
      <c r="E58" s="293"/>
      <c r="F58" s="120"/>
      <c r="G58" s="10"/>
      <c r="H58" s="58"/>
      <c r="I58" s="142"/>
      <c r="J58" s="182"/>
      <c r="K58" s="300"/>
      <c r="L58" s="599"/>
      <c r="M58" s="263"/>
      <c r="N58" s="83"/>
      <c r="O58" s="850"/>
      <c r="P58" s="851"/>
      <c r="Q58" s="20"/>
      <c r="R58" s="20"/>
      <c r="S58" s="20"/>
      <c r="U58" s="20"/>
      <c r="W58" s="20"/>
    </row>
    <row r="59" spans="1:23" ht="18.75" customHeight="1" x14ac:dyDescent="0.2">
      <c r="A59" s="284"/>
      <c r="B59" s="7"/>
      <c r="C59" s="2"/>
      <c r="D59" s="847"/>
      <c r="E59" s="293"/>
      <c r="F59" s="120"/>
      <c r="G59" s="301"/>
      <c r="H59" s="297"/>
      <c r="I59" s="298"/>
      <c r="J59" s="182"/>
      <c r="K59" s="526"/>
      <c r="L59" s="599"/>
      <c r="M59" s="263"/>
      <c r="N59" s="83"/>
      <c r="O59" s="850"/>
      <c r="P59" s="851"/>
      <c r="Q59" s="20"/>
      <c r="R59" s="20"/>
      <c r="S59" s="20"/>
      <c r="U59" s="20"/>
    </row>
    <row r="60" spans="1:23" ht="27.75" customHeight="1" x14ac:dyDescent="0.2">
      <c r="A60" s="284"/>
      <c r="B60" s="7"/>
      <c r="C60" s="302"/>
      <c r="D60" s="845" t="s">
        <v>26</v>
      </c>
      <c r="E60" s="293"/>
      <c r="F60" s="120"/>
      <c r="G60" s="28"/>
      <c r="H60" s="58"/>
      <c r="I60" s="142"/>
      <c r="J60" s="182"/>
      <c r="K60" s="866"/>
      <c r="L60" s="599"/>
      <c r="M60" s="263"/>
      <c r="N60" s="868"/>
      <c r="O60" s="850"/>
      <c r="P60" s="851"/>
      <c r="Q60" s="20"/>
    </row>
    <row r="61" spans="1:23" ht="12" customHeight="1" x14ac:dyDescent="0.2">
      <c r="A61" s="284"/>
      <c r="B61" s="7"/>
      <c r="C61" s="302"/>
      <c r="D61" s="847"/>
      <c r="E61" s="293"/>
      <c r="F61" s="120"/>
      <c r="G61" s="28"/>
      <c r="H61" s="58"/>
      <c r="I61" s="142"/>
      <c r="J61" s="303"/>
      <c r="K61" s="867"/>
      <c r="L61" s="601"/>
      <c r="M61" s="263"/>
      <c r="N61" s="869"/>
      <c r="O61" s="850"/>
      <c r="P61" s="851"/>
    </row>
    <row r="62" spans="1:23" ht="21" customHeight="1" x14ac:dyDescent="0.2">
      <c r="A62" s="304"/>
      <c r="B62" s="7"/>
      <c r="C62" s="305"/>
      <c r="D62" s="839" t="s">
        <v>77</v>
      </c>
      <c r="E62" s="306"/>
      <c r="F62" s="120"/>
      <c r="G62" s="28"/>
      <c r="H62" s="58"/>
      <c r="I62" s="142"/>
      <c r="J62" s="188"/>
      <c r="K62" s="852" t="s">
        <v>84</v>
      </c>
      <c r="L62" s="605">
        <v>770</v>
      </c>
      <c r="M62" s="551">
        <v>770</v>
      </c>
      <c r="N62" s="269">
        <v>735</v>
      </c>
      <c r="O62" s="812" t="s">
        <v>214</v>
      </c>
      <c r="P62" s="813"/>
    </row>
    <row r="63" spans="1:23" ht="21" customHeight="1" x14ac:dyDescent="0.2">
      <c r="A63" s="304"/>
      <c r="B63" s="7"/>
      <c r="C63" s="305"/>
      <c r="D63" s="839"/>
      <c r="E63" s="306"/>
      <c r="F63" s="120"/>
      <c r="G63" s="28"/>
      <c r="H63" s="58"/>
      <c r="I63" s="142"/>
      <c r="J63" s="188"/>
      <c r="K63" s="853"/>
      <c r="L63" s="606"/>
      <c r="M63" s="554"/>
      <c r="N63" s="546"/>
      <c r="O63" s="816"/>
      <c r="P63" s="817"/>
      <c r="V63" s="20"/>
    </row>
    <row r="64" spans="1:23" ht="18.75" customHeight="1" x14ac:dyDescent="0.2">
      <c r="A64" s="140"/>
      <c r="B64" s="7"/>
      <c r="C64" s="305"/>
      <c r="D64" s="839"/>
      <c r="E64" s="306"/>
      <c r="F64" s="120"/>
      <c r="G64" s="296"/>
      <c r="H64" s="297"/>
      <c r="I64" s="298"/>
      <c r="J64" s="188"/>
      <c r="K64" s="262"/>
      <c r="L64" s="588"/>
      <c r="M64" s="288"/>
      <c r="N64" s="83"/>
      <c r="O64" s="840" t="s">
        <v>235</v>
      </c>
      <c r="P64" s="841"/>
      <c r="R64" s="20"/>
    </row>
    <row r="65" spans="1:26" ht="63" customHeight="1" x14ac:dyDescent="0.2">
      <c r="A65" s="284"/>
      <c r="B65" s="7"/>
      <c r="C65" s="305"/>
      <c r="D65" s="114" t="s">
        <v>86</v>
      </c>
      <c r="E65" s="306"/>
      <c r="F65" s="120"/>
      <c r="G65" s="28"/>
      <c r="H65" s="58"/>
      <c r="I65" s="142"/>
      <c r="J65" s="182"/>
      <c r="K65" s="527"/>
      <c r="L65" s="607"/>
      <c r="M65" s="250"/>
      <c r="N65" s="82"/>
      <c r="O65" s="842"/>
      <c r="P65" s="843"/>
    </row>
    <row r="66" spans="1:26" ht="21" customHeight="1" x14ac:dyDescent="0.2">
      <c r="A66" s="140"/>
      <c r="B66" s="7"/>
      <c r="C66" s="2"/>
      <c r="D66" s="844" t="s">
        <v>78</v>
      </c>
      <c r="E66" s="293"/>
      <c r="F66" s="120"/>
      <c r="G66" s="28"/>
      <c r="H66" s="58"/>
      <c r="I66" s="142"/>
      <c r="J66" s="182"/>
      <c r="K66" s="846"/>
      <c r="L66" s="608"/>
      <c r="M66" s="263"/>
      <c r="N66" s="547"/>
      <c r="O66" s="267"/>
      <c r="P66" s="519"/>
      <c r="S66" s="20"/>
      <c r="T66" s="20"/>
    </row>
    <row r="67" spans="1:26" ht="21" customHeight="1" x14ac:dyDescent="0.2">
      <c r="A67" s="140"/>
      <c r="B67" s="7"/>
      <c r="C67" s="2"/>
      <c r="D67" s="845"/>
      <c r="E67" s="293"/>
      <c r="F67" s="120"/>
      <c r="G67" s="28"/>
      <c r="H67" s="58"/>
      <c r="I67" s="142"/>
      <c r="J67" s="182"/>
      <c r="K67" s="846"/>
      <c r="L67" s="608"/>
      <c r="M67" s="263"/>
      <c r="N67" s="547"/>
      <c r="O67" s="262"/>
      <c r="P67" s="520"/>
      <c r="S67" s="20"/>
    </row>
    <row r="68" spans="1:26" ht="55.5" customHeight="1" x14ac:dyDescent="0.2">
      <c r="A68" s="678"/>
      <c r="B68" s="679"/>
      <c r="C68" s="680"/>
      <c r="D68" s="672" t="s">
        <v>210</v>
      </c>
      <c r="E68" s="435"/>
      <c r="F68" s="395"/>
      <c r="G68" s="12"/>
      <c r="H68" s="74"/>
      <c r="I68" s="147"/>
      <c r="J68" s="699"/>
      <c r="K68" s="665" t="s">
        <v>211</v>
      </c>
      <c r="L68" s="609"/>
      <c r="M68" s="555">
        <v>1</v>
      </c>
      <c r="N68" s="548">
        <v>0</v>
      </c>
      <c r="O68" s="754" t="s">
        <v>236</v>
      </c>
      <c r="P68" s="755"/>
      <c r="R68" s="20"/>
      <c r="S68" s="20"/>
    </row>
    <row r="69" spans="1:26" ht="20.25" customHeight="1" x14ac:dyDescent="0.2">
      <c r="A69" s="304"/>
      <c r="B69" s="7"/>
      <c r="C69" s="305"/>
      <c r="D69" s="845" t="s">
        <v>83</v>
      </c>
      <c r="E69" s="810" t="s">
        <v>82</v>
      </c>
      <c r="F69" s="120"/>
      <c r="G69" s="28"/>
      <c r="H69" s="58"/>
      <c r="I69" s="142"/>
      <c r="J69" s="182"/>
      <c r="K69" s="848" t="s">
        <v>147</v>
      </c>
      <c r="L69" s="610">
        <v>2</v>
      </c>
      <c r="M69" s="288">
        <v>2</v>
      </c>
      <c r="N69" s="83">
        <v>2</v>
      </c>
      <c r="O69" s="850" t="s">
        <v>237</v>
      </c>
      <c r="P69" s="851"/>
      <c r="T69" s="20"/>
      <c r="V69" s="20"/>
    </row>
    <row r="70" spans="1:26" ht="20.25" customHeight="1" x14ac:dyDescent="0.2">
      <c r="A70" s="304"/>
      <c r="B70" s="7"/>
      <c r="C70" s="305"/>
      <c r="D70" s="845"/>
      <c r="E70" s="810"/>
      <c r="F70" s="120"/>
      <c r="G70" s="28"/>
      <c r="H70" s="58"/>
      <c r="I70" s="142"/>
      <c r="J70" s="182"/>
      <c r="K70" s="848"/>
      <c r="L70" s="610"/>
      <c r="M70" s="288"/>
      <c r="N70" s="83"/>
      <c r="O70" s="850"/>
      <c r="P70" s="851"/>
      <c r="T70" s="20"/>
      <c r="V70" s="20"/>
    </row>
    <row r="71" spans="1:26" ht="24.75" customHeight="1" x14ac:dyDescent="0.2">
      <c r="A71" s="304"/>
      <c r="B71" s="7"/>
      <c r="C71" s="305"/>
      <c r="D71" s="847"/>
      <c r="E71" s="810"/>
      <c r="F71" s="120"/>
      <c r="G71" s="296"/>
      <c r="H71" s="297"/>
      <c r="I71" s="298"/>
      <c r="J71" s="51"/>
      <c r="K71" s="849"/>
      <c r="L71" s="611"/>
      <c r="M71" s="307"/>
      <c r="N71" s="82"/>
      <c r="O71" s="842"/>
      <c r="P71" s="843"/>
      <c r="T71" s="20"/>
      <c r="V71" s="20"/>
    </row>
    <row r="72" spans="1:26" ht="30" customHeight="1" x14ac:dyDescent="0.2">
      <c r="A72" s="304"/>
      <c r="B72" s="7"/>
      <c r="C72" s="305"/>
      <c r="D72" s="113" t="s">
        <v>148</v>
      </c>
      <c r="E72" s="308"/>
      <c r="F72" s="120"/>
      <c r="G72" s="28"/>
      <c r="H72" s="58"/>
      <c r="I72" s="142"/>
      <c r="J72" s="51"/>
      <c r="K72" s="299" t="s">
        <v>211</v>
      </c>
      <c r="L72" s="610"/>
      <c r="M72" s="263"/>
      <c r="N72" s="83"/>
      <c r="O72" s="529" t="s">
        <v>149</v>
      </c>
      <c r="P72" s="309"/>
      <c r="T72" s="20"/>
      <c r="U72" s="20"/>
    </row>
    <row r="73" spans="1:26" ht="31.5" customHeight="1" x14ac:dyDescent="0.2">
      <c r="A73" s="304"/>
      <c r="B73" s="7"/>
      <c r="C73" s="312"/>
      <c r="D73" s="254" t="s">
        <v>150</v>
      </c>
      <c r="E73" s="157"/>
      <c r="F73" s="313"/>
      <c r="G73" s="314"/>
      <c r="H73" s="58"/>
      <c r="I73" s="142"/>
      <c r="J73" s="182"/>
      <c r="K73" s="259" t="s">
        <v>151</v>
      </c>
      <c r="L73" s="612">
        <v>1</v>
      </c>
      <c r="M73" s="260">
        <v>1</v>
      </c>
      <c r="N73" s="41">
        <v>1</v>
      </c>
      <c r="O73" s="261" t="s">
        <v>215</v>
      </c>
      <c r="P73" s="266"/>
      <c r="R73" s="20"/>
      <c r="T73" s="20"/>
      <c r="V73" s="20"/>
    </row>
    <row r="74" spans="1:26" ht="25.5" customHeight="1" x14ac:dyDescent="0.2">
      <c r="A74" s="304"/>
      <c r="B74" s="7"/>
      <c r="C74" s="315"/>
      <c r="D74" s="831" t="s">
        <v>152</v>
      </c>
      <c r="E74" s="316"/>
      <c r="F74" s="313"/>
      <c r="G74" s="314"/>
      <c r="H74" s="58"/>
      <c r="I74" s="142"/>
      <c r="J74" s="182"/>
      <c r="K74" s="523" t="s">
        <v>151</v>
      </c>
      <c r="L74" s="613">
        <v>1</v>
      </c>
      <c r="M74" s="268">
        <v>1</v>
      </c>
      <c r="N74" s="93">
        <v>1</v>
      </c>
      <c r="O74" s="959" t="s">
        <v>153</v>
      </c>
      <c r="P74" s="317"/>
      <c r="S74" s="20"/>
      <c r="T74" s="20"/>
      <c r="V74" s="20"/>
    </row>
    <row r="75" spans="1:26" ht="27" customHeight="1" x14ac:dyDescent="0.2">
      <c r="A75" s="304"/>
      <c r="B75" s="7"/>
      <c r="C75" s="312"/>
      <c r="D75" s="832"/>
      <c r="E75" s="157"/>
      <c r="F75" s="313"/>
      <c r="G75" s="314"/>
      <c r="H75" s="58"/>
      <c r="I75" s="142"/>
      <c r="J75" s="182"/>
      <c r="K75" s="525"/>
      <c r="L75" s="614"/>
      <c r="M75" s="307"/>
      <c r="N75" s="82"/>
      <c r="O75" s="960"/>
      <c r="P75" s="311"/>
      <c r="S75" s="20"/>
      <c r="T75" s="20"/>
      <c r="V75" s="20"/>
      <c r="Z75" s="20"/>
    </row>
    <row r="76" spans="1:26" ht="21.75" customHeight="1" x14ac:dyDescent="0.2">
      <c r="A76" s="304"/>
      <c r="B76" s="7"/>
      <c r="C76" s="2"/>
      <c r="D76" s="845" t="s">
        <v>27</v>
      </c>
      <c r="E76" s="293"/>
      <c r="F76" s="120"/>
      <c r="G76" s="28"/>
      <c r="H76" s="319"/>
      <c r="I76" s="320"/>
      <c r="J76" s="182"/>
      <c r="K76" s="524"/>
      <c r="L76" s="588"/>
      <c r="M76" s="288"/>
      <c r="N76" s="83"/>
      <c r="O76" s="321"/>
      <c r="P76" s="309"/>
      <c r="U76" s="20"/>
    </row>
    <row r="77" spans="1:26" ht="21.75" customHeight="1" x14ac:dyDescent="0.2">
      <c r="A77" s="140"/>
      <c r="B77" s="7"/>
      <c r="C77" s="322"/>
      <c r="D77" s="847"/>
      <c r="E77" s="293"/>
      <c r="F77" s="120"/>
      <c r="G77" s="28"/>
      <c r="H77" s="58"/>
      <c r="I77" s="142"/>
      <c r="J77" s="182"/>
      <c r="K77" s="525"/>
      <c r="L77" s="614"/>
      <c r="M77" s="307"/>
      <c r="N77" s="82"/>
      <c r="O77" s="310"/>
      <c r="P77" s="311"/>
      <c r="S77" s="20"/>
    </row>
    <row r="78" spans="1:26" ht="14.25" customHeight="1" x14ac:dyDescent="0.2">
      <c r="A78" s="140"/>
      <c r="B78" s="7"/>
      <c r="C78" s="323"/>
      <c r="D78" s="831" t="s">
        <v>154</v>
      </c>
      <c r="E78" s="324"/>
      <c r="F78" s="313"/>
      <c r="G78" s="257"/>
      <c r="H78" s="58"/>
      <c r="I78" s="142"/>
      <c r="J78" s="51"/>
      <c r="K78" s="524" t="s">
        <v>155</v>
      </c>
      <c r="L78" s="588">
        <v>7</v>
      </c>
      <c r="M78" s="288">
        <v>7</v>
      </c>
      <c r="N78" s="544">
        <v>7</v>
      </c>
      <c r="O78" s="325"/>
      <c r="P78" s="326"/>
      <c r="S78" s="20"/>
      <c r="U78" s="20"/>
    </row>
    <row r="79" spans="1:26" ht="14.25" customHeight="1" x14ac:dyDescent="0.2">
      <c r="A79" s="140"/>
      <c r="B79" s="7"/>
      <c r="C79" s="323"/>
      <c r="D79" s="831"/>
      <c r="E79" s="324"/>
      <c r="F79" s="313"/>
      <c r="G79" s="314"/>
      <c r="H79" s="58"/>
      <c r="I79" s="142"/>
      <c r="J79" s="51"/>
      <c r="K79" s="524"/>
      <c r="L79" s="588"/>
      <c r="M79" s="288"/>
      <c r="N79" s="544"/>
      <c r="O79" s="325"/>
      <c r="P79" s="326"/>
      <c r="Q79" s="20"/>
    </row>
    <row r="80" spans="1:26" ht="13.5" thickBot="1" x14ac:dyDescent="0.25">
      <c r="A80" s="276"/>
      <c r="B80" s="1"/>
      <c r="C80" s="327"/>
      <c r="D80" s="893"/>
      <c r="E80" s="328"/>
      <c r="F80" s="119"/>
      <c r="G80" s="9" t="s">
        <v>13</v>
      </c>
      <c r="H80" s="150">
        <f>SUM(H50:H79)</f>
        <v>4389.9000000000005</v>
      </c>
      <c r="I80" s="151">
        <f>SUM(I50:I79)</f>
        <v>4502</v>
      </c>
      <c r="J80" s="152">
        <f>SUM(J50:J79)</f>
        <v>4466.3</v>
      </c>
      <c r="K80" s="64"/>
      <c r="L80" s="538"/>
      <c r="M80" s="275"/>
      <c r="N80" s="549"/>
      <c r="O80" s="329"/>
      <c r="P80" s="330"/>
      <c r="S80" s="20"/>
    </row>
    <row r="81" spans="1:27" ht="17.25" customHeight="1" x14ac:dyDescent="0.2">
      <c r="A81" s="154" t="s">
        <v>6</v>
      </c>
      <c r="B81" s="331" t="s">
        <v>7</v>
      </c>
      <c r="C81" s="332" t="s">
        <v>7</v>
      </c>
      <c r="D81" s="156" t="s">
        <v>156</v>
      </c>
      <c r="E81" s="333"/>
      <c r="F81" s="334"/>
      <c r="G81" s="335"/>
      <c r="H81" s="336"/>
      <c r="I81" s="337"/>
      <c r="J81" s="338"/>
      <c r="K81" s="339"/>
      <c r="L81" s="615"/>
      <c r="M81" s="340"/>
      <c r="N81" s="557"/>
      <c r="O81" s="341"/>
      <c r="P81" s="342"/>
      <c r="S81" s="20"/>
      <c r="T81" s="20"/>
    </row>
    <row r="82" spans="1:27" ht="40.5" customHeight="1" x14ac:dyDescent="0.2">
      <c r="A82" s="284"/>
      <c r="B82" s="7"/>
      <c r="C82" s="343"/>
      <c r="D82" s="831" t="s">
        <v>157</v>
      </c>
      <c r="E82" s="344"/>
      <c r="F82" s="345">
        <v>2</v>
      </c>
      <c r="G82" s="346" t="s">
        <v>9</v>
      </c>
      <c r="H82" s="58">
        <v>242</v>
      </c>
      <c r="I82" s="142">
        <f>242+15.3</f>
        <v>257.3</v>
      </c>
      <c r="J82" s="182">
        <f>230+2+25.3</f>
        <v>257.3</v>
      </c>
      <c r="K82" s="318" t="s">
        <v>158</v>
      </c>
      <c r="L82" s="616">
        <v>100</v>
      </c>
      <c r="M82" s="307">
        <v>100</v>
      </c>
      <c r="N82" s="82">
        <v>100</v>
      </c>
      <c r="O82" s="310"/>
      <c r="P82" s="311"/>
      <c r="S82" s="20"/>
    </row>
    <row r="83" spans="1:27" ht="40.5" customHeight="1" x14ac:dyDescent="0.2">
      <c r="A83" s="284"/>
      <c r="B83" s="7"/>
      <c r="C83" s="347"/>
      <c r="D83" s="831"/>
      <c r="E83" s="344"/>
      <c r="F83" s="345"/>
      <c r="G83" s="346"/>
      <c r="H83" s="58"/>
      <c r="I83" s="142"/>
      <c r="J83" s="182"/>
      <c r="K83" s="318" t="s">
        <v>159</v>
      </c>
      <c r="L83" s="616">
        <v>1070</v>
      </c>
      <c r="M83" s="307">
        <v>1070</v>
      </c>
      <c r="N83" s="82">
        <v>1074</v>
      </c>
      <c r="O83" s="310"/>
      <c r="P83" s="311"/>
      <c r="S83" s="20"/>
      <c r="AA83" s="20"/>
    </row>
    <row r="84" spans="1:27" ht="30" customHeight="1" x14ac:dyDescent="0.2">
      <c r="A84" s="284"/>
      <c r="B84" s="7"/>
      <c r="C84" s="347"/>
      <c r="D84" s="348"/>
      <c r="E84" s="344"/>
      <c r="F84" s="345"/>
      <c r="G84" s="346"/>
      <c r="H84" s="180"/>
      <c r="I84" s="181"/>
      <c r="J84" s="182"/>
      <c r="K84" s="318" t="s">
        <v>160</v>
      </c>
      <c r="L84" s="616">
        <v>4</v>
      </c>
      <c r="M84" s="307">
        <v>4</v>
      </c>
      <c r="N84" s="82">
        <v>4</v>
      </c>
      <c r="O84" s="310"/>
      <c r="P84" s="311"/>
      <c r="S84" s="20"/>
    </row>
    <row r="85" spans="1:27" ht="66.75" customHeight="1" x14ac:dyDescent="0.2">
      <c r="A85" s="700"/>
      <c r="B85" s="679"/>
      <c r="C85" s="701"/>
      <c r="D85" s="702" t="s">
        <v>161</v>
      </c>
      <c r="E85" s="703"/>
      <c r="F85" s="704"/>
      <c r="G85" s="705"/>
      <c r="H85" s="706"/>
      <c r="I85" s="707"/>
      <c r="J85" s="699"/>
      <c r="K85" s="566" t="s">
        <v>162</v>
      </c>
      <c r="L85" s="617">
        <v>100</v>
      </c>
      <c r="M85" s="556">
        <v>100</v>
      </c>
      <c r="N85" s="558">
        <v>0</v>
      </c>
      <c r="O85" s="945" t="s">
        <v>216</v>
      </c>
      <c r="P85" s="946"/>
      <c r="S85" s="20"/>
    </row>
    <row r="86" spans="1:27" ht="79.5" customHeight="1" x14ac:dyDescent="0.2">
      <c r="A86" s="284"/>
      <c r="B86" s="7"/>
      <c r="C86" s="347"/>
      <c r="D86" s="691"/>
      <c r="E86" s="344"/>
      <c r="F86" s="345"/>
      <c r="G86" s="346"/>
      <c r="H86" s="180"/>
      <c r="I86" s="181"/>
      <c r="J86" s="182"/>
      <c r="K86" s="669" t="s">
        <v>163</v>
      </c>
      <c r="L86" s="603">
        <v>0</v>
      </c>
      <c r="M86" s="292">
        <v>50</v>
      </c>
      <c r="N86" s="82">
        <v>100</v>
      </c>
      <c r="O86" s="117" t="s">
        <v>164</v>
      </c>
      <c r="P86" s="309"/>
      <c r="S86" s="20"/>
      <c r="U86" s="20"/>
    </row>
    <row r="87" spans="1:27" ht="45" customHeight="1" x14ac:dyDescent="0.2">
      <c r="A87" s="284"/>
      <c r="B87" s="7"/>
      <c r="C87" s="347"/>
      <c r="D87" s="829" t="s">
        <v>165</v>
      </c>
      <c r="E87" s="349"/>
      <c r="F87" s="345"/>
      <c r="G87" s="346"/>
      <c r="H87" s="180"/>
      <c r="I87" s="181"/>
      <c r="J87" s="182"/>
      <c r="K87" s="267" t="s">
        <v>166</v>
      </c>
      <c r="L87" s="618">
        <v>100</v>
      </c>
      <c r="M87" s="268">
        <v>100</v>
      </c>
      <c r="N87" s="41">
        <v>100</v>
      </c>
      <c r="O87" s="350" t="s">
        <v>238</v>
      </c>
      <c r="P87" s="266"/>
      <c r="S87" s="20"/>
    </row>
    <row r="88" spans="1:27" ht="104.25" customHeight="1" x14ac:dyDescent="0.2">
      <c r="A88" s="284"/>
      <c r="B88" s="7"/>
      <c r="C88" s="351"/>
      <c r="D88" s="809"/>
      <c r="E88" s="352"/>
      <c r="F88" s="345"/>
      <c r="G88" s="346"/>
      <c r="H88" s="180"/>
      <c r="I88" s="181"/>
      <c r="J88" s="182"/>
      <c r="K88" s="566" t="s">
        <v>167</v>
      </c>
      <c r="L88" s="619">
        <v>1</v>
      </c>
      <c r="M88" s="567">
        <v>1</v>
      </c>
      <c r="N88" s="558">
        <v>0</v>
      </c>
      <c r="O88" s="531" t="s">
        <v>217</v>
      </c>
      <c r="P88" s="532" t="s">
        <v>239</v>
      </c>
      <c r="S88" s="20"/>
      <c r="T88" s="20"/>
    </row>
    <row r="89" spans="1:27" ht="27" customHeight="1" x14ac:dyDescent="0.2">
      <c r="A89" s="284"/>
      <c r="B89" s="7"/>
      <c r="C89" s="347"/>
      <c r="D89" s="834" t="s">
        <v>222</v>
      </c>
      <c r="E89" s="352"/>
      <c r="F89" s="353">
        <v>6</v>
      </c>
      <c r="G89" s="354" t="s">
        <v>9</v>
      </c>
      <c r="H89" s="355">
        <v>56.7</v>
      </c>
      <c r="I89" s="176">
        <v>0</v>
      </c>
      <c r="J89" s="177">
        <v>0</v>
      </c>
      <c r="K89" s="647" t="s">
        <v>223</v>
      </c>
      <c r="L89" s="648">
        <v>100</v>
      </c>
      <c r="M89" s="568">
        <v>0</v>
      </c>
      <c r="N89" s="534">
        <v>0</v>
      </c>
      <c r="O89" s="837" t="s">
        <v>240</v>
      </c>
      <c r="P89" s="838"/>
      <c r="S89" s="20"/>
      <c r="T89" s="20"/>
    </row>
    <row r="90" spans="1:27" ht="30" customHeight="1" thickBot="1" x14ac:dyDescent="0.25">
      <c r="A90" s="284"/>
      <c r="B90" s="7"/>
      <c r="C90" s="356"/>
      <c r="D90" s="947"/>
      <c r="E90" s="357"/>
      <c r="F90" s="119"/>
      <c r="G90" s="358" t="s">
        <v>13</v>
      </c>
      <c r="H90" s="359">
        <f>SUM(H81:H89)</f>
        <v>298.7</v>
      </c>
      <c r="I90" s="360">
        <f>SUM(I81:I89)</f>
        <v>257.3</v>
      </c>
      <c r="J90" s="361">
        <f>SUM(J81:J89)</f>
        <v>257.3</v>
      </c>
      <c r="K90" s="649" t="s">
        <v>224</v>
      </c>
      <c r="L90" s="650">
        <v>1</v>
      </c>
      <c r="M90" s="651">
        <v>0</v>
      </c>
      <c r="N90" s="652">
        <v>0</v>
      </c>
      <c r="O90" s="948"/>
      <c r="P90" s="949"/>
      <c r="S90" s="20"/>
    </row>
    <row r="91" spans="1:27" ht="19.5" customHeight="1" x14ac:dyDescent="0.2">
      <c r="A91" s="131" t="s">
        <v>6</v>
      </c>
      <c r="B91" s="132" t="s">
        <v>7</v>
      </c>
      <c r="C91" s="133" t="s">
        <v>8</v>
      </c>
      <c r="D91" s="870" t="s">
        <v>168</v>
      </c>
      <c r="E91" s="134"/>
      <c r="F91" s="118">
        <v>6</v>
      </c>
      <c r="G91" s="226" t="s">
        <v>9</v>
      </c>
      <c r="H91" s="362">
        <f>154.5-18</f>
        <v>136.5</v>
      </c>
      <c r="I91" s="363">
        <f>154.5-18</f>
        <v>136.5</v>
      </c>
      <c r="J91" s="364">
        <v>109.1</v>
      </c>
      <c r="K91" s="898" t="s">
        <v>169</v>
      </c>
      <c r="L91" s="621">
        <v>7</v>
      </c>
      <c r="M91" s="138">
        <v>7</v>
      </c>
      <c r="N91" s="559">
        <v>7</v>
      </c>
      <c r="O91" s="365"/>
      <c r="P91" s="366"/>
      <c r="Q91" s="367"/>
    </row>
    <row r="92" spans="1:27" ht="19.5" customHeight="1" x14ac:dyDescent="0.2">
      <c r="A92" s="140"/>
      <c r="B92" s="7"/>
      <c r="C92" s="368"/>
      <c r="D92" s="845"/>
      <c r="E92" s="167"/>
      <c r="F92" s="120"/>
      <c r="G92" s="10" t="s">
        <v>170</v>
      </c>
      <c r="H92" s="63">
        <v>18</v>
      </c>
      <c r="I92" s="144">
        <v>18</v>
      </c>
      <c r="J92" s="57">
        <v>18</v>
      </c>
      <c r="K92" s="848"/>
      <c r="L92" s="610"/>
      <c r="M92" s="369"/>
      <c r="N92" s="560"/>
      <c r="O92" s="370"/>
      <c r="P92" s="371"/>
      <c r="Q92" s="367"/>
    </row>
    <row r="93" spans="1:27" ht="13.5" customHeight="1" thickBot="1" x14ac:dyDescent="0.25">
      <c r="A93" s="276"/>
      <c r="B93" s="1"/>
      <c r="C93" s="327"/>
      <c r="D93" s="871"/>
      <c r="E93" s="357"/>
      <c r="F93" s="119"/>
      <c r="G93" s="358" t="s">
        <v>13</v>
      </c>
      <c r="H93" s="150">
        <f>SUM(H91:H92)</f>
        <v>154.5</v>
      </c>
      <c r="I93" s="151">
        <f>SUM(I91:I92)</f>
        <v>154.5</v>
      </c>
      <c r="J93" s="152">
        <f>SUM(J91:J92)</f>
        <v>127.1</v>
      </c>
      <c r="K93" s="899"/>
      <c r="L93" s="622"/>
      <c r="M93" s="372"/>
      <c r="N93" s="549"/>
      <c r="O93" s="329"/>
      <c r="P93" s="121"/>
      <c r="Q93" s="373"/>
      <c r="S93" s="20"/>
    </row>
    <row r="94" spans="1:27" ht="15.75" customHeight="1" x14ac:dyDescent="0.2">
      <c r="A94" s="154" t="s">
        <v>6</v>
      </c>
      <c r="B94" s="132" t="s">
        <v>7</v>
      </c>
      <c r="C94" s="374" t="s">
        <v>10</v>
      </c>
      <c r="D94" s="826" t="s">
        <v>41</v>
      </c>
      <c r="E94" s="375"/>
      <c r="F94" s="675"/>
      <c r="G94" s="18" t="s">
        <v>9</v>
      </c>
      <c r="H94" s="362">
        <v>239.6</v>
      </c>
      <c r="I94" s="363">
        <v>260.10000000000002</v>
      </c>
      <c r="J94" s="212">
        <v>33.6</v>
      </c>
      <c r="K94" s="377"/>
      <c r="L94" s="623"/>
      <c r="M94" s="378"/>
      <c r="N94" s="85"/>
      <c r="O94" s="379"/>
      <c r="P94" s="366"/>
      <c r="T94" s="20"/>
      <c r="U94" s="20"/>
    </row>
    <row r="95" spans="1:27" ht="15.75" customHeight="1" x14ac:dyDescent="0.2">
      <c r="A95" s="284"/>
      <c r="B95" s="7"/>
      <c r="C95" s="305"/>
      <c r="D95" s="827"/>
      <c r="E95" s="380"/>
      <c r="F95" s="120"/>
      <c r="G95" s="13" t="s">
        <v>170</v>
      </c>
      <c r="H95" s="108">
        <v>21.5</v>
      </c>
      <c r="I95" s="376">
        <v>21.5</v>
      </c>
      <c r="J95" s="194">
        <v>9.1</v>
      </c>
      <c r="K95" s="381"/>
      <c r="L95" s="602"/>
      <c r="M95" s="250"/>
      <c r="N95" s="41"/>
      <c r="O95" s="321"/>
      <c r="P95" s="371"/>
      <c r="T95" s="20"/>
      <c r="U95" s="20"/>
    </row>
    <row r="96" spans="1:27" ht="15.75" customHeight="1" x14ac:dyDescent="0.2">
      <c r="A96" s="284"/>
      <c r="B96" s="7"/>
      <c r="C96" s="305"/>
      <c r="D96" s="827"/>
      <c r="E96" s="380"/>
      <c r="F96" s="120"/>
      <c r="G96" s="13" t="s">
        <v>171</v>
      </c>
      <c r="H96" s="108">
        <v>672.9</v>
      </c>
      <c r="I96" s="376">
        <v>672.9</v>
      </c>
      <c r="J96" s="81">
        <v>0</v>
      </c>
      <c r="K96" s="381"/>
      <c r="L96" s="602"/>
      <c r="M96" s="250"/>
      <c r="N96" s="83"/>
      <c r="O96" s="321"/>
      <c r="P96" s="371"/>
      <c r="T96" s="20"/>
      <c r="U96" s="20"/>
    </row>
    <row r="97" spans="1:23" ht="15.75" customHeight="1" x14ac:dyDescent="0.2">
      <c r="A97" s="284"/>
      <c r="B97" s="7"/>
      <c r="C97" s="305"/>
      <c r="D97" s="828"/>
      <c r="E97" s="380"/>
      <c r="F97" s="120"/>
      <c r="G97" s="28" t="s">
        <v>63</v>
      </c>
      <c r="H97" s="108">
        <v>64.7</v>
      </c>
      <c r="I97" s="376">
        <v>64.7</v>
      </c>
      <c r="J97" s="81">
        <v>0</v>
      </c>
      <c r="K97" s="381"/>
      <c r="L97" s="602"/>
      <c r="M97" s="250"/>
      <c r="N97" s="41"/>
      <c r="O97" s="310"/>
      <c r="P97" s="382"/>
      <c r="T97" s="20"/>
      <c r="U97" s="20"/>
    </row>
    <row r="98" spans="1:23" ht="15" customHeight="1" x14ac:dyDescent="0.2">
      <c r="A98" s="284"/>
      <c r="B98" s="7"/>
      <c r="C98" s="2"/>
      <c r="D98" s="829" t="s">
        <v>172</v>
      </c>
      <c r="E98" s="293"/>
      <c r="F98" s="383">
        <v>5</v>
      </c>
      <c r="G98" s="384"/>
      <c r="H98" s="385"/>
      <c r="I98" s="386"/>
      <c r="J98" s="387"/>
      <c r="K98" s="812" t="s">
        <v>173</v>
      </c>
      <c r="L98" s="605">
        <v>1</v>
      </c>
      <c r="M98" s="570">
        <v>1</v>
      </c>
      <c r="N98" s="269">
        <v>0</v>
      </c>
      <c r="O98" s="812" t="s">
        <v>218</v>
      </c>
      <c r="P98" s="813"/>
      <c r="Q98" s="389"/>
      <c r="R98" s="20"/>
    </row>
    <row r="99" spans="1:23" ht="15" customHeight="1" x14ac:dyDescent="0.2">
      <c r="A99" s="284"/>
      <c r="B99" s="7"/>
      <c r="C99" s="2"/>
      <c r="D99" s="808"/>
      <c r="E99" s="293"/>
      <c r="F99" s="120"/>
      <c r="G99" s="390"/>
      <c r="H99" s="391"/>
      <c r="I99" s="392"/>
      <c r="J99" s="393"/>
      <c r="K99" s="814"/>
      <c r="L99" s="606"/>
      <c r="M99" s="571"/>
      <c r="N99" s="546"/>
      <c r="O99" s="814"/>
      <c r="P99" s="815"/>
      <c r="Q99" s="389"/>
      <c r="R99" s="20"/>
      <c r="U99" s="20"/>
    </row>
    <row r="100" spans="1:23" ht="21.75" customHeight="1" x14ac:dyDescent="0.2">
      <c r="A100" s="700"/>
      <c r="B100" s="679"/>
      <c r="C100" s="708"/>
      <c r="D100" s="809"/>
      <c r="E100" s="435"/>
      <c r="F100" s="395"/>
      <c r="G100" s="709"/>
      <c r="H100" s="710"/>
      <c r="I100" s="711"/>
      <c r="J100" s="712"/>
      <c r="K100" s="816"/>
      <c r="L100" s="624"/>
      <c r="M100" s="572"/>
      <c r="N100" s="573"/>
      <c r="O100" s="816"/>
      <c r="P100" s="817"/>
      <c r="Q100" s="389"/>
      <c r="R100" s="20"/>
      <c r="U100" s="20"/>
    </row>
    <row r="101" spans="1:23" ht="45.75" customHeight="1" x14ac:dyDescent="0.2">
      <c r="A101" s="284"/>
      <c r="B101" s="7"/>
      <c r="C101" s="2"/>
      <c r="D101" s="666" t="s">
        <v>174</v>
      </c>
      <c r="E101" s="241"/>
      <c r="F101" s="120">
        <v>5</v>
      </c>
      <c r="G101" s="390"/>
      <c r="H101" s="400"/>
      <c r="I101" s="401"/>
      <c r="J101" s="402"/>
      <c r="K101" s="574" t="s">
        <v>175</v>
      </c>
      <c r="L101" s="624"/>
      <c r="M101" s="575">
        <v>1</v>
      </c>
      <c r="N101" s="565">
        <v>0</v>
      </c>
      <c r="O101" s="814" t="s">
        <v>241</v>
      </c>
      <c r="P101" s="815"/>
      <c r="R101" s="20"/>
      <c r="S101" s="20"/>
    </row>
    <row r="102" spans="1:23" ht="26.25" customHeight="1" x14ac:dyDescent="0.2">
      <c r="A102" s="403"/>
      <c r="B102" s="7"/>
      <c r="C102" s="394"/>
      <c r="D102" s="830" t="s">
        <v>176</v>
      </c>
      <c r="E102" s="404"/>
      <c r="F102" s="383" t="s">
        <v>55</v>
      </c>
      <c r="G102" s="405"/>
      <c r="H102" s="406"/>
      <c r="I102" s="407"/>
      <c r="J102" s="393"/>
      <c r="K102" s="267" t="s">
        <v>56</v>
      </c>
      <c r="L102" s="613">
        <v>1</v>
      </c>
      <c r="M102" s="388">
        <v>1</v>
      </c>
      <c r="N102" s="283">
        <v>1</v>
      </c>
      <c r="O102" s="408"/>
      <c r="P102" s="409"/>
      <c r="Q102" s="389"/>
      <c r="R102" s="389"/>
      <c r="S102" s="389"/>
      <c r="V102" s="20"/>
    </row>
    <row r="103" spans="1:23" ht="15.75" customHeight="1" x14ac:dyDescent="0.2">
      <c r="A103" s="403"/>
      <c r="B103" s="7"/>
      <c r="C103" s="394"/>
      <c r="D103" s="831"/>
      <c r="E103" s="410"/>
      <c r="F103" s="120"/>
      <c r="G103" s="411"/>
      <c r="H103" s="412"/>
      <c r="I103" s="413"/>
      <c r="J103" s="402"/>
      <c r="K103" s="833"/>
      <c r="L103" s="588"/>
      <c r="M103" s="148"/>
      <c r="N103" s="544"/>
      <c r="O103" s="325"/>
      <c r="P103" s="326"/>
      <c r="Q103" s="389"/>
      <c r="R103" s="389"/>
      <c r="S103" s="389"/>
    </row>
    <row r="104" spans="1:23" ht="15.75" customHeight="1" x14ac:dyDescent="0.2">
      <c r="A104" s="403"/>
      <c r="B104" s="7"/>
      <c r="C104" s="394"/>
      <c r="D104" s="831"/>
      <c r="E104" s="410"/>
      <c r="F104" s="120"/>
      <c r="G104" s="411"/>
      <c r="H104" s="406"/>
      <c r="I104" s="407"/>
      <c r="J104" s="402"/>
      <c r="K104" s="833"/>
      <c r="L104" s="588"/>
      <c r="M104" s="148"/>
      <c r="N104" s="544"/>
      <c r="O104" s="325"/>
      <c r="P104" s="326"/>
      <c r="Q104" s="389"/>
      <c r="R104" s="20"/>
      <c r="V104" s="20"/>
    </row>
    <row r="105" spans="1:23" ht="13.5" x14ac:dyDescent="0.2">
      <c r="A105" s="403"/>
      <c r="B105" s="7"/>
      <c r="C105" s="394"/>
      <c r="D105" s="832"/>
      <c r="E105" s="414"/>
      <c r="F105" s="120"/>
      <c r="G105" s="396"/>
      <c r="H105" s="415"/>
      <c r="I105" s="416"/>
      <c r="J105" s="417"/>
      <c r="K105" s="318"/>
      <c r="L105" s="614"/>
      <c r="M105" s="307"/>
      <c r="N105" s="545"/>
      <c r="O105" s="418"/>
      <c r="P105" s="419"/>
      <c r="Q105" s="389"/>
      <c r="R105" s="20"/>
      <c r="S105" s="20"/>
      <c r="T105" s="20"/>
    </row>
    <row r="106" spans="1:23" ht="17.25" customHeight="1" x14ac:dyDescent="0.2">
      <c r="A106" s="284"/>
      <c r="B106" s="7"/>
      <c r="C106" s="2"/>
      <c r="D106" s="834" t="s">
        <v>177</v>
      </c>
      <c r="E106" s="810"/>
      <c r="F106" s="383">
        <v>5</v>
      </c>
      <c r="G106" s="420"/>
      <c r="H106" s="421"/>
      <c r="I106" s="422"/>
      <c r="J106" s="393"/>
      <c r="K106" s="576" t="s">
        <v>178</v>
      </c>
      <c r="L106" s="620">
        <v>30</v>
      </c>
      <c r="M106" s="577">
        <v>30</v>
      </c>
      <c r="N106" s="561">
        <v>0</v>
      </c>
      <c r="O106" s="837" t="s">
        <v>242</v>
      </c>
      <c r="P106" s="838"/>
      <c r="Q106" s="389"/>
      <c r="R106" s="20"/>
      <c r="S106" s="20"/>
    </row>
    <row r="107" spans="1:23" ht="17.25" customHeight="1" x14ac:dyDescent="0.2">
      <c r="A107" s="284"/>
      <c r="B107" s="7"/>
      <c r="C107" s="2"/>
      <c r="D107" s="835"/>
      <c r="E107" s="810"/>
      <c r="F107" s="120"/>
      <c r="G107" s="420"/>
      <c r="H107" s="421"/>
      <c r="I107" s="422"/>
      <c r="J107" s="393"/>
      <c r="K107" s="576"/>
      <c r="L107" s="620"/>
      <c r="M107" s="578"/>
      <c r="N107" s="562"/>
      <c r="O107" s="806"/>
      <c r="P107" s="807"/>
      <c r="Q107" s="389"/>
      <c r="R107" s="20"/>
      <c r="T107" s="20"/>
    </row>
    <row r="108" spans="1:23" ht="17.25" customHeight="1" x14ac:dyDescent="0.2">
      <c r="A108" s="284"/>
      <c r="B108" s="7"/>
      <c r="C108" s="2"/>
      <c r="D108" s="835"/>
      <c r="E108" s="810"/>
      <c r="F108" s="120"/>
      <c r="G108" s="423"/>
      <c r="H108" s="391"/>
      <c r="I108" s="392"/>
      <c r="J108" s="402"/>
      <c r="K108" s="576"/>
      <c r="L108" s="620"/>
      <c r="M108" s="569"/>
      <c r="N108" s="563"/>
      <c r="O108" s="806"/>
      <c r="P108" s="807"/>
      <c r="Q108" s="389"/>
      <c r="R108" s="20"/>
      <c r="T108" s="20"/>
      <c r="W108" s="20"/>
    </row>
    <row r="109" spans="1:23" ht="17.25" customHeight="1" x14ac:dyDescent="0.2">
      <c r="A109" s="284"/>
      <c r="B109" s="7"/>
      <c r="C109" s="2"/>
      <c r="D109" s="836"/>
      <c r="E109" s="810"/>
      <c r="F109" s="120"/>
      <c r="G109" s="423"/>
      <c r="H109" s="391"/>
      <c r="I109" s="392"/>
      <c r="J109" s="402"/>
      <c r="K109" s="579"/>
      <c r="L109" s="609"/>
      <c r="M109" s="555"/>
      <c r="N109" s="564"/>
      <c r="O109" s="754"/>
      <c r="P109" s="755"/>
      <c r="Q109" s="389"/>
      <c r="R109" s="20"/>
      <c r="S109" s="20"/>
      <c r="T109" s="20"/>
    </row>
    <row r="110" spans="1:23" ht="32.25" customHeight="1" x14ac:dyDescent="0.2">
      <c r="A110" s="284"/>
      <c r="B110" s="7"/>
      <c r="C110" s="2"/>
      <c r="D110" s="808" t="s">
        <v>179</v>
      </c>
      <c r="E110" s="810"/>
      <c r="F110" s="383">
        <v>5</v>
      </c>
      <c r="G110" s="390"/>
      <c r="H110" s="391"/>
      <c r="I110" s="392"/>
      <c r="J110" s="393"/>
      <c r="K110" s="811" t="s">
        <v>180</v>
      </c>
      <c r="L110" s="626">
        <v>70</v>
      </c>
      <c r="M110" s="571">
        <v>70</v>
      </c>
      <c r="N110" s="546">
        <v>0</v>
      </c>
      <c r="O110" s="812" t="s">
        <v>243</v>
      </c>
      <c r="P110" s="813"/>
      <c r="Q110" s="389"/>
      <c r="R110" s="20"/>
      <c r="T110" s="20"/>
    </row>
    <row r="111" spans="1:23" ht="32.25" customHeight="1" x14ac:dyDescent="0.2">
      <c r="A111" s="284"/>
      <c r="B111" s="7"/>
      <c r="C111" s="2"/>
      <c r="D111" s="808"/>
      <c r="E111" s="810"/>
      <c r="F111" s="120"/>
      <c r="G111" s="390"/>
      <c r="H111" s="391"/>
      <c r="I111" s="392"/>
      <c r="J111" s="393"/>
      <c r="K111" s="811"/>
      <c r="L111" s="626"/>
      <c r="M111" s="571"/>
      <c r="N111" s="565"/>
      <c r="O111" s="814"/>
      <c r="P111" s="815"/>
      <c r="Q111" s="389"/>
      <c r="R111" s="389"/>
      <c r="S111" s="389"/>
    </row>
    <row r="112" spans="1:23" ht="15.75" customHeight="1" x14ac:dyDescent="0.2">
      <c r="A112" s="424"/>
      <c r="B112" s="425"/>
      <c r="C112" s="394"/>
      <c r="D112" s="809"/>
      <c r="E112" s="810"/>
      <c r="F112" s="395"/>
      <c r="G112" s="396"/>
      <c r="H112" s="397"/>
      <c r="I112" s="398"/>
      <c r="J112" s="399"/>
      <c r="K112" s="522"/>
      <c r="L112" s="624"/>
      <c r="M112" s="541"/>
      <c r="N112" s="251"/>
      <c r="O112" s="816"/>
      <c r="P112" s="817"/>
      <c r="R112" s="20"/>
      <c r="S112" s="20"/>
      <c r="V112" s="20"/>
    </row>
    <row r="113" spans="1:22" ht="92.25" customHeight="1" x14ac:dyDescent="0.2">
      <c r="A113" s="284"/>
      <c r="B113" s="7"/>
      <c r="C113" s="2"/>
      <c r="D113" s="580" t="s">
        <v>181</v>
      </c>
      <c r="E113" s="241"/>
      <c r="F113" s="383">
        <v>2</v>
      </c>
      <c r="G113" s="405"/>
      <c r="H113" s="400"/>
      <c r="I113" s="401"/>
      <c r="J113" s="402"/>
      <c r="K113" s="581" t="s">
        <v>182</v>
      </c>
      <c r="L113" s="625">
        <v>1</v>
      </c>
      <c r="M113" s="537">
        <v>1</v>
      </c>
      <c r="N113" s="203">
        <v>0</v>
      </c>
      <c r="O113" s="818" t="s">
        <v>244</v>
      </c>
      <c r="P113" s="819"/>
      <c r="R113" s="20"/>
    </row>
    <row r="114" spans="1:22" ht="13.5" customHeight="1" thickBot="1" x14ac:dyDescent="0.25">
      <c r="A114" s="426"/>
      <c r="B114" s="427"/>
      <c r="C114" s="428"/>
      <c r="D114" s="820" t="s">
        <v>58</v>
      </c>
      <c r="E114" s="821"/>
      <c r="F114" s="821"/>
      <c r="G114" s="822"/>
      <c r="H114" s="429">
        <f>SUM(H94:H97)</f>
        <v>998.7</v>
      </c>
      <c r="I114" s="430">
        <f>SUM(I94:I97)</f>
        <v>1019.2</v>
      </c>
      <c r="J114" s="431">
        <f>SUM(J94:J97)</f>
        <v>42.7</v>
      </c>
      <c r="K114" s="823"/>
      <c r="L114" s="824"/>
      <c r="M114" s="824"/>
      <c r="N114" s="824"/>
      <c r="O114" s="824"/>
      <c r="P114" s="825"/>
      <c r="Q114" s="56"/>
      <c r="R114" s="56"/>
      <c r="S114" s="56"/>
      <c r="V114" s="20"/>
    </row>
    <row r="115" spans="1:22" ht="13.5" thickBot="1" x14ac:dyDescent="0.25">
      <c r="A115" s="432" t="s">
        <v>6</v>
      </c>
      <c r="B115" s="433" t="s">
        <v>7</v>
      </c>
      <c r="C115" s="770" t="s">
        <v>12</v>
      </c>
      <c r="D115" s="771"/>
      <c r="E115" s="771"/>
      <c r="F115" s="771"/>
      <c r="G115" s="772"/>
      <c r="H115" s="54">
        <f>H93+H90+H114+H80</f>
        <v>5841.8000000000011</v>
      </c>
      <c r="I115" s="278">
        <f>I93+I90+I114+I80</f>
        <v>5933</v>
      </c>
      <c r="J115" s="279">
        <f>J93+J90+J114+J80</f>
        <v>4893.4000000000005</v>
      </c>
      <c r="K115" s="774"/>
      <c r="L115" s="774"/>
      <c r="M115" s="774"/>
      <c r="N115" s="774"/>
      <c r="O115" s="774"/>
      <c r="P115" s="775"/>
    </row>
    <row r="116" spans="1:22" ht="13.5" thickBot="1" x14ac:dyDescent="0.25">
      <c r="A116" s="432" t="s">
        <v>6</v>
      </c>
      <c r="B116" s="434" t="s">
        <v>8</v>
      </c>
      <c r="C116" s="790" t="s">
        <v>52</v>
      </c>
      <c r="D116" s="791"/>
      <c r="E116" s="791"/>
      <c r="F116" s="791"/>
      <c r="G116" s="791"/>
      <c r="H116" s="791"/>
      <c r="I116" s="791"/>
      <c r="J116" s="791"/>
      <c r="K116" s="791"/>
      <c r="L116" s="791"/>
      <c r="M116" s="791"/>
      <c r="N116" s="791"/>
      <c r="O116" s="791"/>
      <c r="P116" s="792"/>
      <c r="S116" s="20"/>
    </row>
    <row r="117" spans="1:22" ht="29.25" customHeight="1" x14ac:dyDescent="0.2">
      <c r="A117" s="154" t="s">
        <v>6</v>
      </c>
      <c r="B117" s="132" t="s">
        <v>8</v>
      </c>
      <c r="C117" s="133" t="s">
        <v>6</v>
      </c>
      <c r="D117" s="717" t="s">
        <v>183</v>
      </c>
      <c r="E117" s="718"/>
      <c r="F117" s="719"/>
      <c r="G117" s="720"/>
      <c r="H117" s="362"/>
      <c r="I117" s="363"/>
      <c r="J117" s="721"/>
      <c r="K117" s="722"/>
      <c r="L117" s="627"/>
      <c r="M117" s="378"/>
      <c r="N117" s="723"/>
      <c r="O117" s="436"/>
      <c r="P117" s="724"/>
      <c r="U117" s="20"/>
    </row>
    <row r="118" spans="1:22" ht="41.25" customHeight="1" thickBot="1" x14ac:dyDescent="0.25">
      <c r="A118" s="493"/>
      <c r="B118" s="1"/>
      <c r="C118" s="6"/>
      <c r="D118" s="725" t="s">
        <v>184</v>
      </c>
      <c r="E118" s="272"/>
      <c r="F118" s="676">
        <v>2</v>
      </c>
      <c r="G118" s="726" t="s">
        <v>9</v>
      </c>
      <c r="H118" s="727">
        <v>3</v>
      </c>
      <c r="I118" s="728">
        <v>3</v>
      </c>
      <c r="J118" s="729">
        <v>3</v>
      </c>
      <c r="K118" s="730" t="s">
        <v>185</v>
      </c>
      <c r="L118" s="731">
        <v>1</v>
      </c>
      <c r="M118" s="275">
        <v>1</v>
      </c>
      <c r="N118" s="732">
        <v>1</v>
      </c>
      <c r="O118" s="733" t="s">
        <v>186</v>
      </c>
      <c r="P118" s="734"/>
      <c r="R118" s="20"/>
      <c r="T118" s="20"/>
      <c r="V118" s="20"/>
    </row>
    <row r="119" spans="1:22" ht="67.5" customHeight="1" thickBot="1" x14ac:dyDescent="0.25">
      <c r="A119" s="154" t="s">
        <v>6</v>
      </c>
      <c r="B119" s="132" t="s">
        <v>8</v>
      </c>
      <c r="C119" s="374" t="s">
        <v>7</v>
      </c>
      <c r="D119" s="584" t="s">
        <v>187</v>
      </c>
      <c r="E119" s="225" t="s">
        <v>46</v>
      </c>
      <c r="F119" s="118" t="s">
        <v>25</v>
      </c>
      <c r="G119" s="18" t="s">
        <v>9</v>
      </c>
      <c r="H119" s="48">
        <v>10</v>
      </c>
      <c r="I119" s="437">
        <v>0</v>
      </c>
      <c r="J119" s="76">
        <v>0</v>
      </c>
      <c r="K119" s="582" t="s">
        <v>221</v>
      </c>
      <c r="L119" s="628">
        <v>100</v>
      </c>
      <c r="M119" s="583">
        <v>100</v>
      </c>
      <c r="N119" s="438">
        <v>0</v>
      </c>
      <c r="O119" s="793" t="s">
        <v>188</v>
      </c>
      <c r="P119" s="794"/>
    </row>
    <row r="120" spans="1:22" ht="56.25" customHeight="1" thickBot="1" x14ac:dyDescent="0.25">
      <c r="A120" s="432" t="s">
        <v>6</v>
      </c>
      <c r="B120" s="439" t="s">
        <v>8</v>
      </c>
      <c r="C120" s="440" t="s">
        <v>8</v>
      </c>
      <c r="D120" s="441" t="s">
        <v>189</v>
      </c>
      <c r="E120" s="442" t="s">
        <v>43</v>
      </c>
      <c r="F120" s="443">
        <v>2</v>
      </c>
      <c r="G120" s="444" t="s">
        <v>9</v>
      </c>
      <c r="H120" s="445">
        <v>12</v>
      </c>
      <c r="I120" s="446">
        <v>12</v>
      </c>
      <c r="J120" s="447">
        <v>12</v>
      </c>
      <c r="K120" s="448" t="s">
        <v>190</v>
      </c>
      <c r="L120" s="629">
        <v>1</v>
      </c>
      <c r="M120" s="449">
        <v>1</v>
      </c>
      <c r="N120" s="450">
        <v>1</v>
      </c>
      <c r="O120" s="795" t="s">
        <v>245</v>
      </c>
      <c r="P120" s="796"/>
      <c r="Q120" s="451"/>
      <c r="S120" s="20"/>
      <c r="T120" s="20"/>
    </row>
    <row r="121" spans="1:22" ht="53.25" customHeight="1" x14ac:dyDescent="0.2">
      <c r="A121" s="154" t="s">
        <v>6</v>
      </c>
      <c r="B121" s="132" t="s">
        <v>8</v>
      </c>
      <c r="C121" s="133" t="s">
        <v>10</v>
      </c>
      <c r="D121" s="452" t="s">
        <v>191</v>
      </c>
      <c r="E121" s="453"/>
      <c r="F121" s="797">
        <v>2</v>
      </c>
      <c r="G121" s="11"/>
      <c r="H121" s="66"/>
      <c r="I121" s="454"/>
      <c r="J121" s="455"/>
      <c r="K121" s="238"/>
      <c r="L121" s="630"/>
      <c r="M121" s="456"/>
      <c r="N121" s="457"/>
      <c r="O121" s="117"/>
      <c r="P121" s="139"/>
      <c r="S121" s="20"/>
      <c r="U121" s="20"/>
    </row>
    <row r="122" spans="1:22" ht="56.25" customHeight="1" x14ac:dyDescent="0.2">
      <c r="A122" s="284"/>
      <c r="B122" s="7"/>
      <c r="C122" s="2"/>
      <c r="D122" s="458" t="s">
        <v>192</v>
      </c>
      <c r="E122" s="799" t="s">
        <v>193</v>
      </c>
      <c r="F122" s="798"/>
      <c r="G122" s="37" t="s">
        <v>9</v>
      </c>
      <c r="H122" s="58">
        <v>15</v>
      </c>
      <c r="I122" s="142">
        <v>15</v>
      </c>
      <c r="J122" s="51">
        <v>15</v>
      </c>
      <c r="K122" s="106" t="s">
        <v>194</v>
      </c>
      <c r="L122" s="631">
        <v>1</v>
      </c>
      <c r="M122" s="459">
        <v>1</v>
      </c>
      <c r="N122" s="460">
        <v>1</v>
      </c>
      <c r="O122" s="800" t="s">
        <v>246</v>
      </c>
      <c r="P122" s="801"/>
      <c r="S122" s="20"/>
      <c r="T122" s="20"/>
    </row>
    <row r="123" spans="1:22" ht="54.75" customHeight="1" thickBot="1" x14ac:dyDescent="0.25">
      <c r="A123" s="284"/>
      <c r="B123" s="7"/>
      <c r="C123" s="2"/>
      <c r="D123" s="458"/>
      <c r="E123" s="799"/>
      <c r="F123" s="798"/>
      <c r="G123" s="461"/>
      <c r="H123" s="58"/>
      <c r="I123" s="142"/>
      <c r="J123" s="51"/>
      <c r="K123" s="535" t="s">
        <v>195</v>
      </c>
      <c r="L123" s="632">
        <v>2</v>
      </c>
      <c r="M123" s="462">
        <v>2</v>
      </c>
      <c r="N123" s="463">
        <v>2</v>
      </c>
      <c r="O123" s="802" t="s">
        <v>247</v>
      </c>
      <c r="P123" s="803"/>
      <c r="S123" s="20"/>
      <c r="T123" s="20"/>
    </row>
    <row r="124" spans="1:22" ht="40.5" customHeight="1" x14ac:dyDescent="0.2">
      <c r="A124" s="154" t="s">
        <v>6</v>
      </c>
      <c r="B124" s="132" t="s">
        <v>8</v>
      </c>
      <c r="C124" s="133" t="s">
        <v>130</v>
      </c>
      <c r="D124" s="39" t="s">
        <v>80</v>
      </c>
      <c r="E124" s="464" t="s">
        <v>81</v>
      </c>
      <c r="F124" s="42" t="s">
        <v>25</v>
      </c>
      <c r="G124" s="11" t="s">
        <v>9</v>
      </c>
      <c r="H124" s="66">
        <v>709.3</v>
      </c>
      <c r="I124" s="454">
        <v>715.3</v>
      </c>
      <c r="J124" s="136">
        <f>488+89.3+137</f>
        <v>714.3</v>
      </c>
      <c r="K124" s="29"/>
      <c r="L124" s="633"/>
      <c r="M124" s="465"/>
      <c r="N124" s="466"/>
      <c r="O124" s="467"/>
      <c r="P124" s="468"/>
      <c r="S124" s="20"/>
      <c r="T124" s="20"/>
      <c r="U124" s="20"/>
    </row>
    <row r="125" spans="1:22" ht="56.25" customHeight="1" x14ac:dyDescent="0.2">
      <c r="A125" s="284"/>
      <c r="B125" s="7"/>
      <c r="C125" s="2"/>
      <c r="D125" s="804" t="s">
        <v>71</v>
      </c>
      <c r="E125" s="410"/>
      <c r="F125" s="38"/>
      <c r="G125" s="469" t="s">
        <v>196</v>
      </c>
      <c r="H125" s="45">
        <v>58</v>
      </c>
      <c r="I125" s="174">
        <v>58</v>
      </c>
      <c r="J125" s="177">
        <v>58</v>
      </c>
      <c r="K125" s="643" t="s">
        <v>197</v>
      </c>
      <c r="L125" s="644">
        <v>21</v>
      </c>
      <c r="M125" s="645">
        <v>21</v>
      </c>
      <c r="N125" s="470">
        <v>20</v>
      </c>
      <c r="O125" s="471"/>
      <c r="P125" s="472" t="s">
        <v>198</v>
      </c>
    </row>
    <row r="126" spans="1:22" ht="30.75" customHeight="1" x14ac:dyDescent="0.2">
      <c r="A126" s="284"/>
      <c r="B126" s="7"/>
      <c r="C126" s="2"/>
      <c r="D126" s="805"/>
      <c r="E126" s="410"/>
      <c r="F126" s="38"/>
      <c r="G126" s="40"/>
      <c r="H126" s="58"/>
      <c r="I126" s="142"/>
      <c r="J126" s="182"/>
      <c r="K126" s="473" t="s">
        <v>199</v>
      </c>
      <c r="L126" s="634">
        <v>1</v>
      </c>
      <c r="M126" s="474">
        <v>1</v>
      </c>
      <c r="N126" s="475">
        <v>1</v>
      </c>
      <c r="O126" s="476"/>
      <c r="P126" s="477"/>
      <c r="U126" s="20"/>
    </row>
    <row r="127" spans="1:22" ht="28.5" customHeight="1" x14ac:dyDescent="0.2">
      <c r="A127" s="700"/>
      <c r="B127" s="679"/>
      <c r="C127" s="680"/>
      <c r="D127" s="478" t="s">
        <v>68</v>
      </c>
      <c r="E127" s="714"/>
      <c r="F127" s="715"/>
      <c r="G127" s="716"/>
      <c r="H127" s="74"/>
      <c r="I127" s="147"/>
      <c r="J127" s="699"/>
      <c r="K127" s="30" t="s">
        <v>79</v>
      </c>
      <c r="L127" s="635">
        <v>1</v>
      </c>
      <c r="M127" s="480">
        <v>1</v>
      </c>
      <c r="N127" s="481">
        <v>1</v>
      </c>
      <c r="O127" s="482"/>
      <c r="P127" s="483"/>
      <c r="S127" s="20"/>
    </row>
    <row r="128" spans="1:22" ht="75.75" customHeight="1" x14ac:dyDescent="0.2">
      <c r="A128" s="284"/>
      <c r="B128" s="7"/>
      <c r="C128" s="2"/>
      <c r="D128" s="804" t="s">
        <v>200</v>
      </c>
      <c r="E128" s="479"/>
      <c r="F128" s="38"/>
      <c r="G128" s="40"/>
      <c r="H128" s="58"/>
      <c r="I128" s="142"/>
      <c r="J128" s="182"/>
      <c r="K128" s="670" t="s">
        <v>201</v>
      </c>
      <c r="L128" s="713">
        <v>1</v>
      </c>
      <c r="M128" s="569">
        <v>1</v>
      </c>
      <c r="N128" s="563">
        <v>0</v>
      </c>
      <c r="O128" s="806" t="s">
        <v>248</v>
      </c>
      <c r="P128" s="807"/>
    </row>
    <row r="129" spans="1:25" ht="42.75" customHeight="1" x14ac:dyDescent="0.2">
      <c r="A129" s="284"/>
      <c r="B129" s="7"/>
      <c r="C129" s="2"/>
      <c r="D129" s="804"/>
      <c r="E129" s="479"/>
      <c r="F129" s="38"/>
      <c r="G129" s="40"/>
      <c r="H129" s="55"/>
      <c r="I129" s="484"/>
      <c r="J129" s="71"/>
      <c r="K129" s="521"/>
      <c r="L129" s="646"/>
      <c r="M129" s="555"/>
      <c r="N129" s="533"/>
      <c r="O129" s="754"/>
      <c r="P129" s="755"/>
      <c r="S129" s="20"/>
      <c r="V129" s="20"/>
    </row>
    <row r="130" spans="1:25" ht="61.5" customHeight="1" x14ac:dyDescent="0.2">
      <c r="A130" s="284"/>
      <c r="B130" s="7"/>
      <c r="C130" s="2"/>
      <c r="D130" s="458"/>
      <c r="E130" s="479"/>
      <c r="F130" s="38"/>
      <c r="G130" s="40"/>
      <c r="H130" s="55"/>
      <c r="I130" s="484"/>
      <c r="J130" s="71"/>
      <c r="K130" s="485" t="s">
        <v>202</v>
      </c>
      <c r="L130" s="632">
        <v>20</v>
      </c>
      <c r="M130" s="486">
        <v>20</v>
      </c>
      <c r="N130" s="487">
        <v>39</v>
      </c>
      <c r="O130" s="768" t="s">
        <v>249</v>
      </c>
      <c r="P130" s="488" t="s">
        <v>219</v>
      </c>
      <c r="S130" s="20"/>
    </row>
    <row r="131" spans="1:25" ht="18" customHeight="1" thickBot="1" x14ac:dyDescent="0.25">
      <c r="A131" s="276"/>
      <c r="B131" s="1"/>
      <c r="C131" s="6"/>
      <c r="D131" s="116"/>
      <c r="E131" s="489"/>
      <c r="F131" s="119"/>
      <c r="G131" s="207" t="s">
        <v>13</v>
      </c>
      <c r="H131" s="59">
        <f>SUM(H124:H130)</f>
        <v>767.3</v>
      </c>
      <c r="I131" s="208">
        <f>SUM(I124:I130)</f>
        <v>773.3</v>
      </c>
      <c r="J131" s="60">
        <f>SUM(J124:J130)</f>
        <v>772.3</v>
      </c>
      <c r="K131" s="490"/>
      <c r="L131" s="636"/>
      <c r="M131" s="275"/>
      <c r="N131" s="491"/>
      <c r="O131" s="769"/>
      <c r="P131" s="492"/>
      <c r="R131" s="20"/>
    </row>
    <row r="132" spans="1:25" ht="14.25" customHeight="1" thickBot="1" x14ac:dyDescent="0.25">
      <c r="A132" s="493" t="s">
        <v>6</v>
      </c>
      <c r="B132" s="427" t="s">
        <v>8</v>
      </c>
      <c r="C132" s="770" t="s">
        <v>12</v>
      </c>
      <c r="D132" s="771"/>
      <c r="E132" s="771"/>
      <c r="F132" s="771"/>
      <c r="G132" s="772"/>
      <c r="H132" s="54">
        <f>H131+H120+H119+H122+H118</f>
        <v>807.3</v>
      </c>
      <c r="I132" s="278">
        <f t="shared" ref="I132:J132" si="5">I131+I120+I119+I122+I118</f>
        <v>803.3</v>
      </c>
      <c r="J132" s="52">
        <f t="shared" si="5"/>
        <v>802.3</v>
      </c>
      <c r="K132" s="773"/>
      <c r="L132" s="774"/>
      <c r="M132" s="774"/>
      <c r="N132" s="774"/>
      <c r="O132" s="774"/>
      <c r="P132" s="775"/>
    </row>
    <row r="133" spans="1:25" ht="14.25" customHeight="1" thickBot="1" x14ac:dyDescent="0.25">
      <c r="A133" s="129" t="s">
        <v>6</v>
      </c>
      <c r="B133" s="776" t="s">
        <v>14</v>
      </c>
      <c r="C133" s="777"/>
      <c r="D133" s="777"/>
      <c r="E133" s="777"/>
      <c r="F133" s="777"/>
      <c r="G133" s="778"/>
      <c r="H133" s="494">
        <f>H132+H115+H48</f>
        <v>8392.2000000000007</v>
      </c>
      <c r="I133" s="495">
        <f>I132+I115+I48</f>
        <v>8707.2000000000007</v>
      </c>
      <c r="J133" s="496">
        <f>J132+J115+J48</f>
        <v>7657.3000000000011</v>
      </c>
      <c r="K133" s="779"/>
      <c r="L133" s="780"/>
      <c r="M133" s="780"/>
      <c r="N133" s="780"/>
      <c r="O133" s="780"/>
      <c r="P133" s="781"/>
      <c r="Y133" s="20"/>
    </row>
    <row r="134" spans="1:25" ht="14.25" customHeight="1" thickBot="1" x14ac:dyDescent="0.25">
      <c r="A134" s="497" t="s">
        <v>11</v>
      </c>
      <c r="B134" s="782" t="s">
        <v>45</v>
      </c>
      <c r="C134" s="783"/>
      <c r="D134" s="783"/>
      <c r="E134" s="783"/>
      <c r="F134" s="783"/>
      <c r="G134" s="784"/>
      <c r="H134" s="498">
        <f t="shared" ref="H134:J134" si="6">H133</f>
        <v>8392.2000000000007</v>
      </c>
      <c r="I134" s="499">
        <f t="shared" si="6"/>
        <v>8707.2000000000007</v>
      </c>
      <c r="J134" s="500">
        <f t="shared" si="6"/>
        <v>7657.3000000000011</v>
      </c>
      <c r="K134" s="785"/>
      <c r="L134" s="786"/>
      <c r="M134" s="786"/>
      <c r="N134" s="786"/>
      <c r="O134" s="786"/>
      <c r="P134" s="787"/>
    </row>
    <row r="135" spans="1:25" ht="17.25" customHeight="1" x14ac:dyDescent="0.2">
      <c r="A135" s="788" t="s">
        <v>203</v>
      </c>
      <c r="B135" s="788"/>
      <c r="C135" s="788"/>
      <c r="D135" s="788"/>
      <c r="E135" s="788"/>
      <c r="F135" s="788"/>
      <c r="G135" s="788"/>
      <c r="H135" s="788"/>
      <c r="I135" s="788"/>
      <c r="J135" s="788"/>
      <c r="K135" s="788"/>
      <c r="L135" s="788"/>
      <c r="M135" s="788"/>
      <c r="N135" s="788"/>
      <c r="O135" s="788"/>
      <c r="P135" s="788"/>
    </row>
    <row r="136" spans="1:25" ht="18.75" customHeight="1" x14ac:dyDescent="0.2">
      <c r="A136" s="87" t="s">
        <v>204</v>
      </c>
      <c r="B136" s="87"/>
      <c r="C136" s="87"/>
      <c r="D136" s="87"/>
      <c r="E136" s="87"/>
      <c r="F136" s="87"/>
      <c r="G136" s="87"/>
      <c r="H136" s="87"/>
      <c r="I136" s="87"/>
      <c r="J136" s="87"/>
      <c r="K136" s="87"/>
      <c r="L136" s="637"/>
      <c r="M136" s="88"/>
      <c r="N136" s="87"/>
      <c r="O136" s="87"/>
      <c r="P136" s="87"/>
    </row>
    <row r="137" spans="1:25" ht="16.5" customHeight="1" thickBot="1" x14ac:dyDescent="0.25">
      <c r="A137" s="789" t="s">
        <v>16</v>
      </c>
      <c r="B137" s="789"/>
      <c r="C137" s="789"/>
      <c r="D137" s="789"/>
      <c r="E137" s="789"/>
      <c r="F137" s="789"/>
      <c r="G137" s="789"/>
      <c r="H137" s="789"/>
      <c r="I137" s="789"/>
      <c r="J137" s="789"/>
      <c r="K137" s="24"/>
      <c r="L137" s="638"/>
      <c r="M137" s="89"/>
      <c r="N137" s="110"/>
      <c r="O137" s="110"/>
      <c r="P137" s="110"/>
    </row>
    <row r="138" spans="1:25" ht="66.75" customHeight="1" x14ac:dyDescent="0.2">
      <c r="A138" s="765" t="s">
        <v>15</v>
      </c>
      <c r="B138" s="766"/>
      <c r="C138" s="766"/>
      <c r="D138" s="766"/>
      <c r="E138" s="766"/>
      <c r="F138" s="766"/>
      <c r="G138" s="767"/>
      <c r="H138" s="73" t="s">
        <v>110</v>
      </c>
      <c r="I138" s="501" t="s">
        <v>111</v>
      </c>
      <c r="J138" s="502" t="s">
        <v>112</v>
      </c>
      <c r="K138" s="111"/>
      <c r="L138" s="639"/>
      <c r="M138" s="752"/>
      <c r="N138" s="752"/>
      <c r="O138" s="752"/>
      <c r="P138" s="752"/>
    </row>
    <row r="139" spans="1:25" ht="15" customHeight="1" x14ac:dyDescent="0.2">
      <c r="A139" s="759" t="s">
        <v>23</v>
      </c>
      <c r="B139" s="760"/>
      <c r="C139" s="760"/>
      <c r="D139" s="760"/>
      <c r="E139" s="760"/>
      <c r="F139" s="760"/>
      <c r="G139" s="761"/>
      <c r="H139" s="503">
        <f>SUM(H140:H145)</f>
        <v>7596.6</v>
      </c>
      <c r="I139" s="504">
        <f>SUM(I140:I145)</f>
        <v>7911.6000000000013</v>
      </c>
      <c r="J139" s="505">
        <f>SUM(J140:J145)</f>
        <v>7599.300000000002</v>
      </c>
      <c r="K139" s="111"/>
      <c r="L139" s="639"/>
      <c r="M139" s="752"/>
      <c r="N139" s="752"/>
      <c r="O139" s="752"/>
      <c r="P139" s="752"/>
    </row>
    <row r="140" spans="1:25" ht="13.5" customHeight="1" x14ac:dyDescent="0.2">
      <c r="A140" s="762" t="s">
        <v>17</v>
      </c>
      <c r="B140" s="763"/>
      <c r="C140" s="763"/>
      <c r="D140" s="763"/>
      <c r="E140" s="763"/>
      <c r="F140" s="763"/>
      <c r="G140" s="764"/>
      <c r="H140" s="70">
        <f>SUMIF(G12:G130,"sb",H12:H130)</f>
        <v>6921.8</v>
      </c>
      <c r="I140" s="170">
        <f>SUMIF(G12:G130,"sb",I12:I130)</f>
        <v>7138.0000000000009</v>
      </c>
      <c r="J140" s="506">
        <f>SUMIF(G11:G130,"sb",J11:J130)</f>
        <v>6869.7000000000016</v>
      </c>
      <c r="K140" s="112"/>
      <c r="L140" s="640"/>
      <c r="M140" s="753"/>
      <c r="N140" s="753"/>
      <c r="O140" s="753"/>
      <c r="P140" s="753"/>
    </row>
    <row r="141" spans="1:25" ht="30" customHeight="1" x14ac:dyDescent="0.2">
      <c r="A141" s="756" t="s">
        <v>87</v>
      </c>
      <c r="B141" s="757"/>
      <c r="C141" s="757"/>
      <c r="D141" s="757"/>
      <c r="E141" s="757"/>
      <c r="F141" s="757"/>
      <c r="G141" s="758"/>
      <c r="H141" s="70">
        <f>SUMIF(G13:G131,"sb(vb)",H13:H131)</f>
        <v>0</v>
      </c>
      <c r="I141" s="170">
        <f>SUMIF(G13:G131,"sb(vb)",I13:I131)</f>
        <v>14</v>
      </c>
      <c r="J141" s="507">
        <f>SUMIF(G12:G130,"sb(vb)",J12:J130)</f>
        <v>14</v>
      </c>
      <c r="K141" s="112"/>
      <c r="L141" s="640"/>
      <c r="M141" s="90"/>
      <c r="N141" s="112"/>
      <c r="O141" s="112"/>
      <c r="P141" s="112"/>
    </row>
    <row r="142" spans="1:25" ht="12.75" customHeight="1" x14ac:dyDescent="0.2">
      <c r="A142" s="762" t="s">
        <v>205</v>
      </c>
      <c r="B142" s="763"/>
      <c r="C142" s="763"/>
      <c r="D142" s="763"/>
      <c r="E142" s="763"/>
      <c r="F142" s="763"/>
      <c r="G142" s="764"/>
      <c r="H142" s="70">
        <f>SUMIF(G13:G131,"sb(l)",H13:H131)</f>
        <v>39.5</v>
      </c>
      <c r="I142" s="170">
        <f>SUMIF(G13:G131,"sb(l)",I13:I131)</f>
        <v>39.5</v>
      </c>
      <c r="J142" s="507">
        <f>SUMIF(G13:G131,"sb(l)",J13:J131)</f>
        <v>27.1</v>
      </c>
      <c r="K142" s="112"/>
      <c r="L142" s="640"/>
      <c r="M142" s="90"/>
      <c r="N142" s="112"/>
      <c r="O142" s="112"/>
      <c r="P142" s="112"/>
    </row>
    <row r="143" spans="1:25" ht="14.25" customHeight="1" x14ac:dyDescent="0.2">
      <c r="A143" s="762" t="s">
        <v>48</v>
      </c>
      <c r="B143" s="763"/>
      <c r="C143" s="763"/>
      <c r="D143" s="763"/>
      <c r="E143" s="763"/>
      <c r="F143" s="763"/>
      <c r="G143" s="764"/>
      <c r="H143" s="70">
        <f>SUMIF(G13:G130,"sb(vr)",H13:H130)</f>
        <v>172.9</v>
      </c>
      <c r="I143" s="170">
        <f>SUMIF(G13:G130,"sb(vr)",I13:I130)</f>
        <v>179.1</v>
      </c>
      <c r="J143" s="506">
        <f>SUMIF(G12:G131,"sb(vr)",J12:J131)</f>
        <v>179.1</v>
      </c>
      <c r="K143" s="14"/>
      <c r="L143" s="641"/>
      <c r="M143" s="90"/>
      <c r="N143" s="112"/>
      <c r="O143" s="112"/>
      <c r="P143" s="112"/>
    </row>
    <row r="144" spans="1:25" ht="30" customHeight="1" x14ac:dyDescent="0.2">
      <c r="A144" s="756" t="s">
        <v>22</v>
      </c>
      <c r="B144" s="757"/>
      <c r="C144" s="757"/>
      <c r="D144" s="757"/>
      <c r="E144" s="757"/>
      <c r="F144" s="757"/>
      <c r="G144" s="758"/>
      <c r="H144" s="72">
        <f>SUMIF(G13:G130,"sb(sp)",H13:H130)</f>
        <v>400.1</v>
      </c>
      <c r="I144" s="508">
        <f>SUMIF(G13:G130,"sb(sp)",I13:I130)</f>
        <v>478.7</v>
      </c>
      <c r="J144" s="509">
        <f>SUMIF(G12:G131,"sb(sp)",J12:J131)</f>
        <v>449.2</v>
      </c>
      <c r="K144" s="25"/>
      <c r="L144" s="641"/>
      <c r="M144" s="753"/>
      <c r="N144" s="753"/>
      <c r="O144" s="753"/>
      <c r="P144" s="753"/>
    </row>
    <row r="145" spans="1:21" x14ac:dyDescent="0.2">
      <c r="A145" s="756" t="s">
        <v>73</v>
      </c>
      <c r="B145" s="757"/>
      <c r="C145" s="757"/>
      <c r="D145" s="757"/>
      <c r="E145" s="757"/>
      <c r="F145" s="757"/>
      <c r="G145" s="758"/>
      <c r="H145" s="72">
        <f>SUMIF(G14:G131,"sb(spl)",H14:H131)</f>
        <v>62.3</v>
      </c>
      <c r="I145" s="508">
        <f>SUMIF(G14:G131,"sb(spl)",I14:I131)</f>
        <v>62.3</v>
      </c>
      <c r="J145" s="510">
        <f>SUMIF(G14:G131,"sb(spl)",J14:J131)</f>
        <v>60.2</v>
      </c>
      <c r="K145" s="25"/>
      <c r="L145" s="641"/>
      <c r="M145" s="90"/>
      <c r="N145" s="112"/>
      <c r="O145" s="112"/>
      <c r="P145" s="112"/>
    </row>
    <row r="146" spans="1:21" x14ac:dyDescent="0.2">
      <c r="A146" s="759" t="s">
        <v>24</v>
      </c>
      <c r="B146" s="760"/>
      <c r="C146" s="760"/>
      <c r="D146" s="760"/>
      <c r="E146" s="760"/>
      <c r="F146" s="760"/>
      <c r="G146" s="761"/>
      <c r="H146" s="503">
        <f t="shared" ref="H146:J146" si="7">SUM(H147:H149)</f>
        <v>795.6</v>
      </c>
      <c r="I146" s="504">
        <f t="shared" ref="I146" si="8">SUM(I147:I149)</f>
        <v>795.6</v>
      </c>
      <c r="J146" s="511">
        <f t="shared" si="7"/>
        <v>58</v>
      </c>
      <c r="K146" s="111"/>
      <c r="L146" s="639"/>
      <c r="M146" s="752"/>
      <c r="N146" s="752"/>
      <c r="O146" s="752"/>
      <c r="P146" s="752"/>
    </row>
    <row r="147" spans="1:21" x14ac:dyDescent="0.2">
      <c r="A147" s="762" t="s">
        <v>18</v>
      </c>
      <c r="B147" s="763"/>
      <c r="C147" s="763"/>
      <c r="D147" s="763"/>
      <c r="E147" s="763"/>
      <c r="F147" s="763"/>
      <c r="G147" s="764"/>
      <c r="H147" s="70">
        <f>SUMIF(G13:G130,"es",H13:H130)</f>
        <v>672.9</v>
      </c>
      <c r="I147" s="170">
        <f>SUMIF(G13:G130,"es",I13:I130)</f>
        <v>672.9</v>
      </c>
      <c r="J147" s="506">
        <f>SUMIF(G12:G131,"es",J12:J131)</f>
        <v>0</v>
      </c>
      <c r="K147" s="112"/>
      <c r="L147" s="640"/>
      <c r="M147" s="753"/>
      <c r="N147" s="753"/>
      <c r="O147" s="753"/>
      <c r="P147" s="753"/>
      <c r="U147" s="20"/>
    </row>
    <row r="148" spans="1:21" x14ac:dyDescent="0.2">
      <c r="A148" s="762" t="s">
        <v>206</v>
      </c>
      <c r="B148" s="763"/>
      <c r="C148" s="763"/>
      <c r="D148" s="763"/>
      <c r="E148" s="763"/>
      <c r="F148" s="763"/>
      <c r="G148" s="764"/>
      <c r="H148" s="70">
        <f>SUMIF(G14:G131,"LRVB",H14:H131)</f>
        <v>58</v>
      </c>
      <c r="I148" s="170">
        <f>SUMIF(G14:G131,"LRVB",I14:I131)</f>
        <v>58</v>
      </c>
      <c r="J148" s="507">
        <f>SUMIF(G14:G131,"LRVB",J14:J131)</f>
        <v>58</v>
      </c>
      <c r="K148" s="112"/>
      <c r="L148" s="640"/>
      <c r="M148" s="90"/>
      <c r="N148" s="112"/>
      <c r="O148" s="112"/>
      <c r="P148" s="112"/>
    </row>
    <row r="149" spans="1:21" x14ac:dyDescent="0.2">
      <c r="A149" s="762" t="s">
        <v>70</v>
      </c>
      <c r="B149" s="763"/>
      <c r="C149" s="763"/>
      <c r="D149" s="763"/>
      <c r="E149" s="763"/>
      <c r="F149" s="763"/>
      <c r="G149" s="764"/>
      <c r="H149" s="70">
        <f>SUMIF(G13:G130,"kt",H13:H130)</f>
        <v>64.7</v>
      </c>
      <c r="I149" s="170">
        <f>SUMIF(G13:G130,"kt",I13:I130)</f>
        <v>64.7</v>
      </c>
      <c r="J149" s="512">
        <f>SUMIF(G14:G129,"kt",J14:J129)</f>
        <v>0</v>
      </c>
      <c r="K149" s="112"/>
      <c r="L149" s="640"/>
      <c r="M149" s="90"/>
      <c r="N149" s="112"/>
      <c r="O149" s="112"/>
      <c r="P149" s="112"/>
    </row>
    <row r="150" spans="1:21" ht="13.5" thickBot="1" x14ac:dyDescent="0.25">
      <c r="A150" s="749" t="s">
        <v>13</v>
      </c>
      <c r="B150" s="750"/>
      <c r="C150" s="750"/>
      <c r="D150" s="750"/>
      <c r="E150" s="750"/>
      <c r="F150" s="750"/>
      <c r="G150" s="751"/>
      <c r="H150" s="59">
        <f>H146+H139</f>
        <v>8392.2000000000007</v>
      </c>
      <c r="I150" s="208">
        <f>I146+I139</f>
        <v>8707.2000000000007</v>
      </c>
      <c r="J150" s="60">
        <f>J146+J139</f>
        <v>7657.300000000002</v>
      </c>
      <c r="K150" s="111"/>
      <c r="L150" s="639"/>
      <c r="M150" s="752"/>
      <c r="N150" s="752"/>
      <c r="O150" s="752"/>
      <c r="P150" s="752"/>
    </row>
    <row r="151" spans="1:21" x14ac:dyDescent="0.2">
      <c r="A151" s="513"/>
      <c r="B151" s="514"/>
      <c r="C151" s="513"/>
      <c r="D151" s="23"/>
      <c r="K151" s="26"/>
      <c r="L151" s="640"/>
      <c r="M151" s="753"/>
      <c r="N151" s="753"/>
      <c r="O151" s="753"/>
      <c r="P151" s="753"/>
    </row>
    <row r="152" spans="1:21" x14ac:dyDescent="0.2">
      <c r="G152" s="14"/>
      <c r="J152" s="128"/>
      <c r="K152" s="24"/>
      <c r="L152" s="638"/>
    </row>
    <row r="153" spans="1:21" x14ac:dyDescent="0.2">
      <c r="G153" s="14"/>
    </row>
    <row r="154" spans="1:21" x14ac:dyDescent="0.2">
      <c r="G154" s="14"/>
    </row>
    <row r="155" spans="1:21" x14ac:dyDescent="0.2">
      <c r="G155" s="14"/>
      <c r="H155" s="518"/>
      <c r="I155" s="518"/>
    </row>
    <row r="156" spans="1:21" x14ac:dyDescent="0.2">
      <c r="H156" s="518"/>
      <c r="I156" s="518"/>
    </row>
  </sheetData>
  <mergeCells count="163">
    <mergeCell ref="A1:P1"/>
    <mergeCell ref="A2:P2"/>
    <mergeCell ref="K4:N4"/>
    <mergeCell ref="N3:P3"/>
    <mergeCell ref="H4:J4"/>
    <mergeCell ref="D74:D75"/>
    <mergeCell ref="O74:O75"/>
    <mergeCell ref="D34:D35"/>
    <mergeCell ref="K50:K51"/>
    <mergeCell ref="D57:D59"/>
    <mergeCell ref="K29:K31"/>
    <mergeCell ref="M29:M30"/>
    <mergeCell ref="A8:P8"/>
    <mergeCell ref="A4:A7"/>
    <mergeCell ref="B4:B7"/>
    <mergeCell ref="C4:C7"/>
    <mergeCell ref="D4:D7"/>
    <mergeCell ref="E4:E7"/>
    <mergeCell ref="F4:F7"/>
    <mergeCell ref="G4:G7"/>
    <mergeCell ref="O4:O7"/>
    <mergeCell ref="P4:P7"/>
    <mergeCell ref="H5:H7"/>
    <mergeCell ref="I5:I7"/>
    <mergeCell ref="D82:D83"/>
    <mergeCell ref="O85:P85"/>
    <mergeCell ref="D76:D77"/>
    <mergeCell ref="D78:D80"/>
    <mergeCell ref="D87:D88"/>
    <mergeCell ref="D89:D90"/>
    <mergeCell ref="O89:P90"/>
    <mergeCell ref="D91:D93"/>
    <mergeCell ref="K91:K93"/>
    <mergeCell ref="J5:J7"/>
    <mergeCell ref="K5:K7"/>
    <mergeCell ref="M5:M7"/>
    <mergeCell ref="N5:N7"/>
    <mergeCell ref="A9:P9"/>
    <mergeCell ref="B10:J10"/>
    <mergeCell ref="O10:P10"/>
    <mergeCell ref="C11:P11"/>
    <mergeCell ref="O12:O18"/>
    <mergeCell ref="D13:D14"/>
    <mergeCell ref="K13:K14"/>
    <mergeCell ref="M13:M14"/>
    <mergeCell ref="N13:N14"/>
    <mergeCell ref="P13:P14"/>
    <mergeCell ref="D17:D18"/>
    <mergeCell ref="L5:L7"/>
    <mergeCell ref="L13:L14"/>
    <mergeCell ref="O20:P20"/>
    <mergeCell ref="O21:O22"/>
    <mergeCell ref="B23:B26"/>
    <mergeCell ref="C23:C26"/>
    <mergeCell ref="D23:D26"/>
    <mergeCell ref="E23:E26"/>
    <mergeCell ref="F23:F26"/>
    <mergeCell ref="O23:P23"/>
    <mergeCell ref="D27:D28"/>
    <mergeCell ref="E27:E28"/>
    <mergeCell ref="O28:P28"/>
    <mergeCell ref="N29:N30"/>
    <mergeCell ref="P29:P31"/>
    <mergeCell ref="O30:O31"/>
    <mergeCell ref="D32:D33"/>
    <mergeCell ref="E32:E33"/>
    <mergeCell ref="F32:F33"/>
    <mergeCell ref="E34:E35"/>
    <mergeCell ref="F34:F35"/>
    <mergeCell ref="K34:K35"/>
    <mergeCell ref="L29:L30"/>
    <mergeCell ref="D36:D37"/>
    <mergeCell ref="O36:P37"/>
    <mergeCell ref="D38:D39"/>
    <mergeCell ref="D40:D41"/>
    <mergeCell ref="O40:P40"/>
    <mergeCell ref="O41:P41"/>
    <mergeCell ref="D45:D47"/>
    <mergeCell ref="O46:P47"/>
    <mergeCell ref="C48:G48"/>
    <mergeCell ref="K48:P48"/>
    <mergeCell ref="L46:L47"/>
    <mergeCell ref="C49:P49"/>
    <mergeCell ref="D50:D51"/>
    <mergeCell ref="O50:P52"/>
    <mergeCell ref="K53:K54"/>
    <mergeCell ref="O53:P54"/>
    <mergeCell ref="D54:D56"/>
    <mergeCell ref="K55:K56"/>
    <mergeCell ref="O55:P61"/>
    <mergeCell ref="D60:D61"/>
    <mergeCell ref="K60:K61"/>
    <mergeCell ref="N60:N61"/>
    <mergeCell ref="D62:D64"/>
    <mergeCell ref="O62:P63"/>
    <mergeCell ref="O64:P65"/>
    <mergeCell ref="D66:D67"/>
    <mergeCell ref="K66:K67"/>
    <mergeCell ref="D69:D71"/>
    <mergeCell ref="E69:E71"/>
    <mergeCell ref="K69:K71"/>
    <mergeCell ref="O69:P71"/>
    <mergeCell ref="K62:K63"/>
    <mergeCell ref="D94:D97"/>
    <mergeCell ref="D98:D100"/>
    <mergeCell ref="K98:K100"/>
    <mergeCell ref="O98:P100"/>
    <mergeCell ref="O101:P101"/>
    <mergeCell ref="D102:D105"/>
    <mergeCell ref="K103:K104"/>
    <mergeCell ref="D106:D109"/>
    <mergeCell ref="E106:E109"/>
    <mergeCell ref="O106:P109"/>
    <mergeCell ref="D110:D112"/>
    <mergeCell ref="E110:E112"/>
    <mergeCell ref="K110:K111"/>
    <mergeCell ref="O110:P112"/>
    <mergeCell ref="O113:P113"/>
    <mergeCell ref="D114:G114"/>
    <mergeCell ref="K114:P114"/>
    <mergeCell ref="C115:G115"/>
    <mergeCell ref="K115:P115"/>
    <mergeCell ref="K132:P132"/>
    <mergeCell ref="B133:G133"/>
    <mergeCell ref="K133:P133"/>
    <mergeCell ref="B134:G134"/>
    <mergeCell ref="K134:P134"/>
    <mergeCell ref="A135:P135"/>
    <mergeCell ref="A137:J137"/>
    <mergeCell ref="C116:P116"/>
    <mergeCell ref="O119:P119"/>
    <mergeCell ref="O120:P120"/>
    <mergeCell ref="F121:F123"/>
    <mergeCell ref="E122:E123"/>
    <mergeCell ref="O122:P122"/>
    <mergeCell ref="O123:P123"/>
    <mergeCell ref="D125:D126"/>
    <mergeCell ref="D128:D129"/>
    <mergeCell ref="O128:P129"/>
    <mergeCell ref="A150:G150"/>
    <mergeCell ref="M150:P150"/>
    <mergeCell ref="M151:P151"/>
    <mergeCell ref="O68:P68"/>
    <mergeCell ref="A144:G144"/>
    <mergeCell ref="M144:P144"/>
    <mergeCell ref="A145:G145"/>
    <mergeCell ref="A146:G146"/>
    <mergeCell ref="M146:P146"/>
    <mergeCell ref="A147:G147"/>
    <mergeCell ref="M147:P147"/>
    <mergeCell ref="A148:G148"/>
    <mergeCell ref="A149:G149"/>
    <mergeCell ref="A138:G138"/>
    <mergeCell ref="M138:P138"/>
    <mergeCell ref="A139:G139"/>
    <mergeCell ref="M139:P139"/>
    <mergeCell ref="A140:G140"/>
    <mergeCell ref="M140:P140"/>
    <mergeCell ref="A141:G141"/>
    <mergeCell ref="A142:G142"/>
    <mergeCell ref="A143:G143"/>
    <mergeCell ref="O130:O131"/>
    <mergeCell ref="C132:G132"/>
  </mergeCells>
  <printOptions horizontalCentered="1"/>
  <pageMargins left="0.11811023622047245" right="0" top="0.55118110236220474" bottom="0" header="0.31496062992125984" footer="0.31496062992125984"/>
  <pageSetup paperSize="9" scale="91" orientation="landscape" r:id="rId1"/>
  <rowBreaks count="9" manualBreakCount="9">
    <brk id="22" max="15" man="1"/>
    <brk id="28" max="15" man="1"/>
    <brk id="42" max="15" man="1"/>
    <brk id="48" max="15" man="1"/>
    <brk id="68" max="15" man="1"/>
    <brk id="85" max="15" man="1"/>
    <brk id="118" max="15" man="1"/>
    <brk id="127" max="15" man="1"/>
    <brk id="136" max="15"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3</vt:i4>
      </vt:variant>
    </vt:vector>
  </HeadingPairs>
  <TitlesOfParts>
    <vt:vector size="6" baseType="lpstr">
      <vt:lpstr>Asignavimų valdytojų kodai</vt:lpstr>
      <vt:lpstr>Aprašymas</vt:lpstr>
      <vt:lpstr>08 programa</vt:lpstr>
      <vt:lpstr>'08 programa'!Print_Area</vt:lpstr>
      <vt:lpstr>Aprašymas!Print_Area</vt:lpstr>
      <vt:lpstr>'08 programa'!Print_Titles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Virginija Palaimiene</cp:lastModifiedBy>
  <cp:lastPrinted>2018-03-06T12:02:05Z</cp:lastPrinted>
  <dcterms:created xsi:type="dcterms:W3CDTF">2004-04-19T12:01:47Z</dcterms:created>
  <dcterms:modified xsi:type="dcterms:W3CDTF">2018-03-13T13:21:56Z</dcterms:modified>
</cp:coreProperties>
</file>