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30" yWindow="885" windowWidth="15480" windowHeight="10500"/>
  </bookViews>
  <sheets>
    <sheet name="Ataskaita" sheetId="9" r:id="rId1"/>
    <sheet name="Priemonių suvestinė" sheetId="8" r:id="rId2"/>
  </sheets>
  <definedNames>
    <definedName name="_xlnm.Print_Area" localSheetId="0">Ataskaita!$A$1:$I$38</definedName>
    <definedName name="_xlnm.Print_Area" localSheetId="1">'Priemonių suvestinė'!$A$1:$P$92</definedName>
    <definedName name="_xlnm.Print_Titles" localSheetId="1">'Priemonių suvestinė'!$4:$6</definedName>
  </definedNames>
  <calcPr calcId="162913" fullPrecision="0"/>
</workbook>
</file>

<file path=xl/calcChain.xml><?xml version="1.0" encoding="utf-8"?>
<calcChain xmlns="http://schemas.openxmlformats.org/spreadsheetml/2006/main">
  <c r="I22" i="8" l="1"/>
  <c r="J70" i="8" l="1"/>
  <c r="J66" i="8"/>
  <c r="J63" i="8"/>
  <c r="J59" i="8"/>
  <c r="J87" i="8" l="1"/>
  <c r="I87" i="8"/>
  <c r="H64" i="8" l="1"/>
  <c r="H61" i="8" l="1"/>
  <c r="J22" i="8" l="1"/>
  <c r="J86" i="8" l="1"/>
  <c r="J83" i="8"/>
  <c r="I83" i="8"/>
  <c r="H83" i="8"/>
  <c r="I86" i="8"/>
  <c r="H86" i="8"/>
  <c r="I51" i="8" l="1"/>
  <c r="H25" i="8" l="1"/>
  <c r="H51" i="8" s="1"/>
  <c r="J51" i="8"/>
  <c r="H22" i="8"/>
  <c r="H87" i="8"/>
  <c r="H52" i="8" l="1"/>
  <c r="I52" i="8"/>
  <c r="J52" i="8"/>
  <c r="J91" i="8" l="1"/>
  <c r="I91" i="8"/>
  <c r="H91" i="8"/>
  <c r="J90" i="8"/>
  <c r="I90" i="8"/>
  <c r="H90" i="8"/>
  <c r="J85" i="8"/>
  <c r="I85" i="8"/>
  <c r="H85" i="8"/>
  <c r="J84" i="8"/>
  <c r="I84" i="8"/>
  <c r="H84" i="8"/>
  <c r="J82" i="8"/>
  <c r="I70" i="8"/>
  <c r="H70" i="8"/>
  <c r="I66" i="8"/>
  <c r="H66" i="8"/>
  <c r="I63" i="8"/>
  <c r="H63" i="8"/>
  <c r="I59" i="8"/>
  <c r="H59" i="8"/>
  <c r="I82" i="8"/>
  <c r="J17" i="8"/>
  <c r="I17" i="8"/>
  <c r="H17" i="8"/>
  <c r="H71" i="8" l="1"/>
  <c r="H72" i="8" s="1"/>
  <c r="I71" i="8"/>
  <c r="I72" i="8" s="1"/>
  <c r="I81" i="8"/>
  <c r="I80" i="8" s="1"/>
  <c r="I23" i="8"/>
  <c r="J81" i="8"/>
  <c r="J80" i="8" s="1"/>
  <c r="J88" i="8"/>
  <c r="I88" i="8"/>
  <c r="H23" i="8"/>
  <c r="J23" i="8"/>
  <c r="J71" i="8"/>
  <c r="J72" i="8" s="1"/>
  <c r="H88" i="8"/>
  <c r="H82" i="8"/>
  <c r="H81" i="8" s="1"/>
  <c r="I92" i="8" l="1"/>
  <c r="J92" i="8"/>
  <c r="H80" i="8"/>
  <c r="I53" i="8"/>
  <c r="I73" i="8" s="1"/>
  <c r="H53" i="8"/>
  <c r="H73" i="8" s="1"/>
  <c r="J53" i="8"/>
  <c r="J73" i="8" s="1"/>
  <c r="H92" i="8" l="1"/>
</calcChain>
</file>

<file path=xl/comments1.xml><?xml version="1.0" encoding="utf-8"?>
<comments xmlns="http://schemas.openxmlformats.org/spreadsheetml/2006/main">
  <authors>
    <author>Audra Cepiene</author>
  </authors>
  <commentList>
    <comment ref="K10" authorId="0" shapeId="0">
      <text>
        <r>
          <rPr>
            <sz val="9"/>
            <color indexed="81"/>
            <rFont val="Tahoma"/>
            <family val="2"/>
            <charset val="186"/>
          </rPr>
          <t>Suteiktų nakvynių skaičius apgyvendinimo įstaigose | Visos nakvynės, 2014 - 375188 vnt., 2015 m. - 366383 vnt.</t>
        </r>
      </text>
    </comment>
    <comment ref="E12"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8"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0"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42"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D44"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D45" authorId="0" shapeId="0">
      <text>
        <r>
          <rPr>
            <sz val="9"/>
            <color indexed="81"/>
            <rFont val="Tahoma"/>
            <family val="2"/>
            <charset val="186"/>
          </rPr>
          <t xml:space="preserve">
 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Projekto finansavimo intensyvumas – 85 proc. Bendra projekto vertė 117.700,00 Eur. Klaipėdos miesto savivaldybės finansinis indėlis –16.814,29 Eur.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(15% projekto vertės) projekto įgyvendinimui bus lygus 17.655,00 Eur, iš jų kiekvienai savivaldybei tenka 2523 Eur. 
Savivaldybės finansinis indėlis kiekvienais metais
Savivaldybė/metai 2016 2017 2018 2019 Viso, Eur*
Klaipėdos miesto savivaldybė 1.428,57 7.857,14 5.714,29 1.814,29 16.814,29
* 85 proc. išlaidų sugrįš deklaravus išlaidas
</t>
        </r>
      </text>
    </comment>
    <comment ref="K50" authorId="0" shapeId="0">
      <text>
        <r>
          <rPr>
            <sz val="9"/>
            <color indexed="81"/>
            <rFont val="Tahoma"/>
            <family val="2"/>
            <charset val="186"/>
          </rPr>
          <t xml:space="preserve">Turizmo informacinė sistema neįgaliesiems: 1 vnt. bareljefinė 3D plokštė, senamiesčio žemėlapis Teatro aikštėje; 8 vnt. informaciniai stendai žmonėms su regos negalia: didesniu šriftu ir brailio raštu (Įrengiami Piliavietėje, Šiauriniame rage, Kruizinių laivų terminale, Danės krantinėje ir kt. senamiesčio vietose), 16 vnt. nurodomieji krypties ženklai neįgaliesiems, įrengiami įvairiose miesto vietose nurodantys judėjimo kryptį į lankytinus turizmo objektus ir padėsiantys orientuotis Klaipėdos mieste. </t>
        </r>
      </text>
    </comment>
    <comment ref="E57"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61"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62" authorId="0" shapeId="0">
      <text>
        <r>
          <rPr>
            <sz val="9"/>
            <color indexed="81"/>
            <rFont val="Tahoma"/>
            <family val="2"/>
            <charset val="186"/>
          </rPr>
          <t xml:space="preserve">Jono kalnelio KT lėšos yra:
Gautos 16 lėšos į IED b/s 10.262,96 EUR už 2014 m. sutartį su UAB V.Paulius &amp; Associates
</t>
        </r>
      </text>
    </comment>
    <comment ref="E65" authorId="0" shapeId="0">
      <text>
        <r>
          <rPr>
            <b/>
            <sz val="9"/>
            <color indexed="81"/>
            <rFont val="Tahoma"/>
            <family val="2"/>
            <charset val="186"/>
          </rPr>
          <t>2.4.2.4. KSP priemonė</t>
        </r>
        <r>
          <rPr>
            <sz val="9"/>
            <color indexed="81"/>
            <rFont val="Tahoma"/>
            <family val="2"/>
            <charset val="186"/>
          </rPr>
          <t>: Atnaujinti gyvenamųjų kvartalų centrines aikštes ir kitas viešąsias erdves</t>
        </r>
      </text>
    </comment>
    <comment ref="E68"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H81" authorId="0" shapeId="0">
      <text>
        <r>
          <rPr>
            <b/>
            <sz val="9"/>
            <color indexed="81"/>
            <rFont val="Tahoma"/>
            <family val="2"/>
            <charset val="186"/>
          </rPr>
          <t xml:space="preserve">1554,1
</t>
        </r>
      </text>
    </comment>
    <comment ref="I81" authorId="0" shapeId="0">
      <text>
        <r>
          <rPr>
            <b/>
            <sz val="9"/>
            <color indexed="81"/>
            <rFont val="Tahoma"/>
            <family val="2"/>
            <charset val="186"/>
          </rPr>
          <t xml:space="preserve">678,3
</t>
        </r>
        <r>
          <rPr>
            <sz val="9"/>
            <color indexed="81"/>
            <rFont val="Tahoma"/>
            <family val="2"/>
            <charset val="186"/>
          </rPr>
          <t xml:space="preserve">
</t>
        </r>
      </text>
    </comment>
  </commentList>
</comments>
</file>

<file path=xl/sharedStrings.xml><?xml version="1.0" encoding="utf-8"?>
<sst xmlns="http://schemas.openxmlformats.org/spreadsheetml/2006/main" count="243" uniqueCount="170">
  <si>
    <t>Uždavinio kodas</t>
  </si>
  <si>
    <t>Priemonės kodas</t>
  </si>
  <si>
    <t>Priemonės požymis</t>
  </si>
  <si>
    <t>Asignavimų valdytojo kodas</t>
  </si>
  <si>
    <t>Finansavimo šaltinis</t>
  </si>
  <si>
    <t>01</t>
  </si>
  <si>
    <t>Iš viso:</t>
  </si>
  <si>
    <t>02</t>
  </si>
  <si>
    <t>Iš viso uždaviniui:</t>
  </si>
  <si>
    <t>Iš viso tikslui:</t>
  </si>
  <si>
    <t>Finansavimo šaltiniai</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</si>
  <si>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</si>
  <si>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</si>
  <si>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</si>
  <si>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</si>
  <si>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</si>
  <si>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</si>
  <si>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</si>
  <si>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</si>
  <si>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</si>
  <si>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</si>
  <si>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</si>
  <si>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03</t>
  </si>
  <si>
    <t>04</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</si>
  <si>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</si>
  <si>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</si>
  <si>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</si>
  <si>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</si>
  <si>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</si>
  <si>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</si>
  <si>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</si>
  <si>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</si>
  <si>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</si>
  <si>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Klaipėdos miesto turizmo galimybių pristatymas tarptautinėje erdvėje (tarptautinėse turizmo parodose ir verslo misijose)</t>
  </si>
  <si>
    <t>Strateginis tikslas 01. Didinti miesto konkurencingumą, kryptingai vystant infrastruktūrą ir sudarant palankias sąlygas verslui</t>
  </si>
  <si>
    <t>P3.2.1.1.</t>
  </si>
  <si>
    <t>P3.2.2.1, P3.2.2.3</t>
  </si>
  <si>
    <t>P3.2.3.2, P3.2.3.3</t>
  </si>
  <si>
    <t>P3.2.2.1</t>
  </si>
  <si>
    <t xml:space="preserve">Įvykusių jūrinių renginių skaičius, vnt. </t>
  </si>
  <si>
    <t>Išleista nemokamų informacinių leidinių, žemėlapių, tūkst. egz.</t>
  </si>
  <si>
    <t>Atlikta pristatymų dėl miesto turizmo galimybių  užsienio žurnalistams, vnt.</t>
  </si>
  <si>
    <t>Atplaukusių burlaivių ir jachtų į uostą skaičius, vnt.</t>
  </si>
  <si>
    <t>Išleistų specializuotų leidinių kruizinių laivų turistams, tūkst. egz.</t>
  </si>
  <si>
    <r>
      <t>Klaipėdos valstybinio jūrų uosto lėšos</t>
    </r>
    <r>
      <rPr>
        <b/>
        <sz val="10"/>
        <rFont val="Times New Roman"/>
        <family val="1"/>
        <charset val="186"/>
      </rPr>
      <t xml:space="preserve"> KVJUD</t>
    </r>
  </si>
  <si>
    <r>
      <t xml:space="preserve">Valstybės biudžeto tikslinės dotacijos lėšos </t>
    </r>
    <r>
      <rPr>
        <b/>
        <sz val="10"/>
        <rFont val="Times New Roman"/>
        <family val="1"/>
        <charset val="186"/>
      </rPr>
      <t>SB(VB)</t>
    </r>
  </si>
  <si>
    <t>P3.2.1.7</t>
  </si>
  <si>
    <t>P3.2.3.1</t>
  </si>
  <si>
    <t>Savivaldybės biudžetas, iš jo:</t>
  </si>
  <si>
    <t>Klaipėdos pilies ir bastionų komplekso restauravimas ir atgaivinimas</t>
  </si>
  <si>
    <t>3</t>
  </si>
  <si>
    <t>Dalyvauta specializuotose kruizinės laivybos parodose, kartai</t>
  </si>
  <si>
    <t>Klaipėdos miesto turizmo informacinės sistemos plėtojimas</t>
  </si>
  <si>
    <t>tūkst. Eur</t>
  </si>
  <si>
    <t>Aptarnauta turistų (suteikta informacija), tūkst. vnt.</t>
  </si>
  <si>
    <t xml:space="preserve">Klaipėdos miesto poilsio parko sutvarkymas ir pritaikymas turizmo bei kitoms viešosioms reikmėms (II etapas) </t>
  </si>
  <si>
    <t xml:space="preserve">Atvykusių kruizinių laivų skaičius, vnt. </t>
  </si>
  <si>
    <t>Parengtas techninis projektas, vnt.</t>
  </si>
  <si>
    <t>Kt</t>
  </si>
  <si>
    <t>Įgyvendinta viešinimo priemonių, vnt.</t>
  </si>
  <si>
    <t>Atlikta įrengimo darbų. Užbaigtumas, proc.</t>
  </si>
  <si>
    <t>Atlikta II etapo sutvarkymo darbų. Užbaigtumas, proc.</t>
  </si>
  <si>
    <r>
      <t xml:space="preserve">Kiti finansavimo šaltiniai </t>
    </r>
    <r>
      <rPr>
        <b/>
        <sz val="10"/>
        <rFont val="Times New Roman"/>
        <family val="1"/>
        <charset val="186"/>
      </rPr>
      <t>Kt</t>
    </r>
  </si>
  <si>
    <t xml:space="preserve">Projekto „Gynybinio ir gamtos paveldo keliai“ įgyvendinimas </t>
  </si>
  <si>
    <t xml:space="preserve">Projekto „Pažink Vakarų krantą“  įgyvendinimas </t>
  </si>
  <si>
    <t>Suorganizuota gidų mokyklėlių skirtingoms amžiaus grupėms, kartai</t>
  </si>
  <si>
    <t>Turizmo dienai paminėti surengta nemokamų ekskursijų po miestą, vnt.</t>
  </si>
  <si>
    <t>Išleista specializuotų konferencinio turizmo  leidinių verslo subjektams, tūkst. egz.</t>
  </si>
  <si>
    <t>Išleista Klaipėdos miesto informacinių leidinių, skirtų parodoms, tūkst. egz.</t>
  </si>
  <si>
    <t>Organizuota naujų turistinių maršrutų pristatymų visuomenei, vnt.</t>
  </si>
  <si>
    <t>P3.2.1.3.</t>
  </si>
  <si>
    <t>Smiltynės turizmo ir rekreacijos schemos parengimas</t>
  </si>
  <si>
    <t>Parengta schema, vnt.</t>
  </si>
  <si>
    <t>Dalyvauta tarptautiniuose renginiuose, vnt.</t>
  </si>
  <si>
    <t>Dalyvauta  konferencinio turizmo renginiuose, kartai</t>
  </si>
  <si>
    <t>Organizuota miesto konferencinio turizmo galimybių pristatymų šalies ir užsienio žurnalistams, kitiems subjektams, vnt.</t>
  </si>
  <si>
    <t xml:space="preserve">Sukurta turistinių maršrutų, įveiklinančių Danės upę ir įprasminančių žydų kultūros paveldą Klaipėdoje, vnt.  </t>
  </si>
  <si>
    <t>Bastionų komplekso (Jono kalnelio) ir jo prieigų sutvarkymas, sukuriant išskirtinį kultūros ir turizmo traukos centrą bei skatinant smulkųjį ir vidutinį verslą</t>
  </si>
  <si>
    <t xml:space="preserve">Restauruota šiaurinė kurtina, atlikta bastionų tvarkybos darbų, įrengta inžinerinių tinklų. Užbaigtumas, proc. </t>
  </si>
  <si>
    <t>P2.4.2.4</t>
  </si>
  <si>
    <t>Patrauklių turistinių maršrutų kūrimas ir plėtojimas</t>
  </si>
  <si>
    <t>Priemonių, skatinančių klaipėdiečius būti miesto ambasadoriais, įgyvendinimas</t>
  </si>
  <si>
    <t>SB(ES)</t>
  </si>
  <si>
    <t>Nemokamos informacijos teikimas turistams ir turistines paslaugas teikiantiems subjektams</t>
  </si>
  <si>
    <t>Konferencinio turizmo plėtojimas ir turizmo rinkodaros vykdymas</t>
  </si>
  <si>
    <t>Informacinio sistemos turinio palaikymas e. kioskuose  ir e. svetainėje www.klaipedainfo, kartai/mėn.</t>
  </si>
  <si>
    <t>Aptarnauta interaktyvių stendų, vnt.</t>
  </si>
  <si>
    <t>Sukurta socialinė paskyra „Didžiuojuosi, kad esu klaipėdietis“ ir organizuota renginių populiarinant projektą, vnt.</t>
  </si>
  <si>
    <t>Įdiegta rinkodaros priemonių (interneto svetainės sukūrimas, rinkodara socialiniuose tinkluose, mobili rinkodara, videoreklama internete, el. leidiniai, 3D turai, audiogidai, nuotraukos ir pan.), vnt.</t>
  </si>
  <si>
    <t>Viešinamų objektų (Klaipėdos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 vnt.</t>
  </si>
  <si>
    <t xml:space="preserve">Įgyvendinta e. rinkodaros priemonių (vaizdo filmukas apie lankytinus objektus, sukurta  elektroninių naujienlaiškių, įdiegta virtualios tikrovės technologinių sprendimų (pvz., žaidimai, QR kodo diegimas lankytinuose objektuose ir kt.) bei informacinių išmaniųjų stendų lankytinuose objektuose), vnt. </t>
  </si>
  <si>
    <t>Projekto „Baltijos jūros turizmo centras“ įgyvendinimas</t>
  </si>
  <si>
    <t>Sukurta ir palaikoma ilgalaikė komunikavimo struktūra tarptautinio turizmo plėtrai tarp Baltijos jūros šalių, proc.</t>
  </si>
  <si>
    <t>Projekto „Klaipėdos  regiono turizmo informacinės  infrastruktūros sistemos sukūrimas ir įdiegimas“ įgyvendinimas</t>
  </si>
  <si>
    <t>Atvykusių jūrinių turistų, vnt.</t>
  </si>
  <si>
    <t>100</t>
  </si>
  <si>
    <t>50</t>
  </si>
  <si>
    <t>Projekto „Pietų Baltijos krantas – ilgalaikių laivybos krypčių tarp šalių kūrimas MARRIAGE bendradarbiavimo tinklų pagrindu“ įgyvendinimas</t>
  </si>
  <si>
    <t>SB(L)</t>
  </si>
  <si>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</si>
  <si>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</si>
  <si>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</si>
  <si>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rPr>
        <sz val="10"/>
        <rFont val="Times New Roman"/>
        <family val="1"/>
        <charset val="186"/>
      </rPr>
      <t>Programų lėšų likučių laikinai laisvos lėšos</t>
    </r>
    <r>
      <rPr>
        <b/>
        <sz val="10"/>
        <rFont val="Times New Roman"/>
        <family val="1"/>
        <charset val="186"/>
      </rPr>
      <t xml:space="preserve"> SB(L)</t>
    </r>
  </si>
  <si>
    <r>
      <t xml:space="preserve">Europos Sąjungos paramos lėšos, kurios įtrauktos į Savivaldybės biudžetą </t>
    </r>
    <r>
      <rPr>
        <b/>
        <sz val="10"/>
        <rFont val="Times New Roman"/>
        <family val="1"/>
        <charset val="186"/>
      </rPr>
      <t>SB(ES)</t>
    </r>
  </si>
  <si>
    <t>Asignavimai (Eur)</t>
  </si>
  <si>
    <t>Vertinimo kriterijaus</t>
  </si>
  <si>
    <t>Informacija apie pasiektus rezultatus, duomenys apie programai skirtų asignavimų panaudojimo tikslingumą</t>
  </si>
  <si>
    <t>Priežastys, dėl kurių planuotos rodiklių reikšmės nepasiektos</t>
  </si>
  <si>
    <t>2017 m. asignavi-mų patvirtin-tas planas*</t>
  </si>
  <si>
    <t>2017 m. asignavi-mų patikslin-tas planas**</t>
  </si>
  <si>
    <t>2017 m. panaudo-tos lėšos (kasinės išlaidos)</t>
  </si>
  <si>
    <t>pavadinimas</t>
  </si>
  <si>
    <t>planuotos reikšmės</t>
  </si>
  <si>
    <t>patikslintos reikšmės</t>
  </si>
  <si>
    <t>faktinės reikšmės</t>
  </si>
  <si>
    <t xml:space="preserve">STRATEGINIO VEIKLOS PLANO VYKDYMO ATASKAITA </t>
  </si>
  <si>
    <t>SUBALANSUOTO TURIZMO SKATINIMO IR VYSTYMO PROGRAMA (NR. 02)</t>
  </si>
  <si>
    <t>Tarptautinių ryšių, verslo plėtros ir turizmo skyrius</t>
  </si>
  <si>
    <t>Klaipėdoje apsilankančių turistų skaičiaus didėjimas, proc. (VšĮ Klaipėdos turizmo ir kultūros informacijos centro duomenimis)</t>
  </si>
  <si>
    <t>Visų Klaipėdos miesto apgyvendinimo įstaigų užimtumo pokytis, proc.</t>
  </si>
  <si>
    <t>Projektų skyrius</t>
  </si>
  <si>
    <t>Įgyvendinta viešųjų infrastruktūros projektų, vnt.</t>
  </si>
  <si>
    <t>SUBALANSUOTO TURIZMO SKATINIMO IR VYSTYMO PROGRAMOS (NR. 02)</t>
  </si>
  <si>
    <t>ĮVYKDYMO ATASKAITA</t>
  </si>
  <si>
    <r>
      <t xml:space="preserve">Asignavimų valdytojas – </t>
    </r>
    <r>
      <rPr>
        <sz val="12"/>
        <rFont val="Times New Roman"/>
        <family val="1"/>
        <charset val="186"/>
      </rPr>
      <t>Investicijų ir ekonomikos departamentas (5).</t>
    </r>
  </si>
  <si>
    <r>
      <rPr>
        <b/>
        <sz val="12"/>
        <rFont val="Times New Roman"/>
        <family val="1"/>
        <charset val="186"/>
      </rPr>
      <t>Programą vykdė</t>
    </r>
    <r>
      <rPr>
        <sz val="12"/>
        <rFont val="Times New Roman"/>
        <family val="1"/>
        <charset val="186"/>
      </rPr>
      <t xml:space="preserve"> Investicijų ir ekonomikos departamentas (Tarptautinių ryšių, verslo plėtros ir turizmo skyrius, Projektų skyrius).</t>
    </r>
  </si>
  <si>
    <t>faktiškai įvykdyta</t>
  </si>
  <si>
    <t>–</t>
  </si>
  <si>
    <t>(pagal planą arba geriau);</t>
  </si>
  <si>
    <t>neįvykdyta</t>
  </si>
  <si>
    <t>.</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</si>
  <si>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</si>
  <si>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</si>
  <si>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</si>
  <si>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</si>
  <si>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2017 M. KLAIPĖDOS MIESTO SAVIVALDYBĖS </t>
  </si>
  <si>
    <t>2017 m. SVP programos Nr. 02 įvykdymas</t>
  </si>
  <si>
    <t>iš dalies įvykdyta</t>
  </si>
  <si>
    <t>(blogiau, nei planuota);</t>
  </si>
  <si>
    <t>150</t>
  </si>
  <si>
    <t>45</t>
  </si>
  <si>
    <t>Atplaukusių laivų (jachtų) skaičius, vnt.</t>
  </si>
  <si>
    <t>Išleista brošiūra „Žmonių Klaipėda“ bei jos elektroninė versija</t>
  </si>
  <si>
    <t>Leidiniai: Klaipėdos miesto žemėlapis (30 tūkst. egz.); leidinys apie Klaipėdos miesto turizmo produktus ir paslaugas (40 tūkst. egz.); specializuotas leidinys apie Klaipėdos miesto istoriją, skirtas jaunam turistui (10 tūkst. egz.)</t>
  </si>
  <si>
    <t xml:space="preserve">Gidų mokyklėlėse dalyvavo 60 mokinių </t>
  </si>
  <si>
    <r>
      <t>Planuota kriterijaus reikšmė įvykdyta iš dalies, nes buvo paskelbtas viešųjų pirkimų konkursas, tačiau techninis projektas neparengtas. 2018 m. pradžioje bus pasirašo</t>
    </r>
    <r>
      <rPr>
        <sz val="10"/>
        <rFont val="Times New Roman"/>
        <family val="1"/>
        <charset val="186"/>
      </rPr>
      <t>ma finansavimo sutartis su Lietuvos verslo paramos agentūra ir pradedamas įgyvendinimas</t>
    </r>
  </si>
  <si>
    <r>
      <rPr>
        <b/>
        <sz val="12"/>
        <rFont val="Times New Roman"/>
        <family val="1"/>
        <charset val="186"/>
      </rPr>
      <t xml:space="preserve">Iš 2017 m. </t>
    </r>
    <r>
      <rPr>
        <sz val="12"/>
        <rFont val="Times New Roman"/>
        <family val="1"/>
        <charset val="186"/>
      </rPr>
      <t xml:space="preserve">planuotų įvykdyti 16 priemonių ir papriemonių (kurioms patvirtinti /skirti asignavimai): </t>
    </r>
  </si>
  <si>
    <t>Kauno m. savivaldybė (projekto partneris) nupirko paslaugas gynybinio ir gamtos paveldo objektų fotografijų bazei bei interaktyvaus žaidimo koncepcijai sukurti. Užsitęsus viešųjų pirkimų procedūroms, kitos rinkodaros priemonės bus sukurtos 2018 m.</t>
  </si>
  <si>
    <t>Planuota kriterijaus reikšmė įvykdyta iš dalies, nes viešųjų pirkimų konkursas įvykdytas, paslaugų teikimo sutartis pasirašyta, schema bus parengta 2018 m.</t>
  </si>
  <si>
    <t>1) Klaipėdos miesto turizmo galimybių pristatymas tarptautinėje parodoje „Valencia Boat Show“ Valensijoje (Ispanija) 2017 m. lapkričio 1–5 dienomis;                                               2) Buvo organizuotas Klaipėdos miesto turizmo galimybių pristatymas užsienio žurnalistams</t>
  </si>
  <si>
    <t>Iš viso VšĮ Klaipėdos turizmo ir kultūros informacijos centre 2017 m. apsilankė 121 418 turistų, iš jų: 74 716 kruizinių laivų turistų; 46 702 keliaujančių kitais būdais. Turistų skaičius padidėjo 7,5 proc., palyginti su 2016 m. (113 tūkst. turistų). Pastaba: šiame rodiklyje neatsispindi turistų srautai, kurie neaplanko VšĮ Klaipėdos turizmo ir kultūros informacijos centro.</t>
  </si>
  <si>
    <t xml:space="preserve">Suteiktų nakvynių skaičius apgyvendinimo įstaigose (visų nakvynių) (pagal oficialiosios statistikos portalo duomenis)  2015 m. – 366 383 vnt., 2016 m. –  365 517 vnt. Visų Klaipėdos miesto apgyvendinimo įstaigų užimtumas sumažėjo 0,24 proc, palyginti metinį 2016 m. pokytį su 2015 m. 2017 m. metiniai duomenys skelbiami tik kovo mėn. pabaigoje. Todėl galima palyginti 2016 m. ir 2017 m. III ketv. duomenis, kurie atitinkamai yra 154 242 vnt. ir 164 124 vnt. Tad visų Klaipėdos miesto apgyvendinimo įstaigų užimtumas padidėjo 6,41  proc, palyginti III ketv. 2017 m. pokytį su 2016 m. </t>
  </si>
  <si>
    <t xml:space="preserve">Klaipėdos miestas buvo pristatytas:                                        1) Tarptautinėje kruizinio verslo parodoje „Seatrade Europe 2017“ Hamburge, Vokietijoje, rugsėjo 6–8 dienomis;                                                2) Tarptautinės asociacijos „Baltijos kruizai“ (The Cruize Baltic Association) atstovų vizite Klaipėdoje 2017 m. birželio 19–21 d. </t>
  </si>
  <si>
    <t>Atskirai lėšų šioms priemonėms vykdyti neplanuojama. Tik renkama statistika iš susijusių institucijų. Per 2017 m sezoną į Klaipėdą atplaukė burlaivių, jachtų bei pramoginių laivelių 1 039 vnt.: Smiltynės jachtklubas priėmė 250 laivų; Pilies uostas – 789 laivus</t>
  </si>
  <si>
    <t>Vykdant projektą, įgyvendintos šios viešinimo priemonės: 1) Klaipėdos regiono uostų pristatymas tarptautiniame  projekto dalyvių leidinyje  („South Coast Baltic“ (SCB), kurį rengia partneriai iš Lenkijos;                                   2) parengtas maketas  leidinio apie laivybą Kuršių mariose, kuris bus išleistas 2018 m. pradžioje. Taip pat šios brošiūros e. versija bus pritaikyta svetainėms;                                               3) sukaupta  profesionalių nuotraukų duomenų bazė, parengta  prezentacija, viešinant projekto veiklas  tarptautiniuose forumuose;                 4) rugsėjo 19 d. Bornholme, Danijoje, vyko pirmasis forumas „SCB Marina Quality Forum“, kuriame dalyvavo Smiltynės jachtklubo atstovas, nes čia planuojama įrengti  laivybos Kuršių mariose rinkodaros informacijos tašką. Darbai bus tęsiami 2018 m.</t>
  </si>
  <si>
    <t>Liepos 7–8 d. vykusioje regatoje į Klaipėdos uostelį atplaukė 45 jachtos, kuriomis atvyko 150 turistų</t>
  </si>
  <si>
    <t xml:space="preserve">Klaipėdos turizmo galimybės buvo pristatytos tarptautinėse parodose: turizmo parodoje „SENIOR MASSEN“ Stokholme (Švedija); turizmo verslo misijoje Varšuvoje (Lenkija); turizmo verslo misijoje Kaliningrade (Rusijos Federacija); turizmo parodoje „Valencia Boat Show“ Valensijoje (Ispanija) </t>
  </si>
  <si>
    <t>Užsitęsus viešųjų pirkimų procedūroms, nespėta nupirkti planuotų paslaugų, nes dauguma parodų vyksta sausio–vasario mėn.</t>
  </si>
  <si>
    <t>Planuotos kriterijaus reikšmės nebuvo vykdomos, tačiau buvo nuspręsta sukurti mobiliąją programėlę, kurią galima atsisiųsti per „Google Play“. Programėlės pavadinimas „MICE Klaipėda“.  Programėlė įdiegta.</t>
  </si>
  <si>
    <t>Techninis projektas parengtas, statybos leidimas gautas.</t>
  </si>
  <si>
    <t>Vertinimo kriterijus vykdomas pagal planą, nes tarybos 2017 m. gruodžio 21 d. sprendimu    Nr. T2-331 buvo koreaguota planuota reikšmė. Rangos darbų sutartis bus pasirašyta ir rangos darbai bus pradėti 2018 m.</t>
  </si>
  <si>
    <t>*Pagal Klaipėdos miesto savivaldybės tarybos sprendimus: 2016 m. gruodžio 22 d. Nr. T2-290 ir 2017 m. vasario 23 d. Nr. T2-25</t>
  </si>
  <si>
    <t>** Pagal Klaipėdos miesto savivaldybės tarybos 2017 m. gruodžio 21 d. sprendimą Nr. T2-331</t>
  </si>
  <si>
    <t xml:space="preserve">Parengta lankytinų objektų nuotraukų bazė, sukurtas vaizdo filmukas apie visus lankytinus objektus ir kiekvieno partnerio atskirai. Vyksta Vakarų kranto gamtos ir kultūros paveldo išteklius pristatančios interaktyvios interneto svetainės, mobiliosios programėlės bei edukacinio-pramoginio žaidimo kūrimas
</t>
  </si>
  <si>
    <t>Parengtas projekto komunikacijos planas, apimantis projekto socialinių tinklų komunikacijos strategiją. Atnaujinta interneto svetainė www.balticsea.com. Dalyvauta projekto dalyvių susitikimuose. Organizuotos kūrybinės dirbtuvės Baltijos jūros turizmo centro vizijai, galimoms veikloms ir funkcijoms identifikuoti. Sukurta regiono turizmo produktų koncepcija</t>
  </si>
  <si>
    <t xml:space="preserve">Buvo išleisti žemėlapiai „Smiltynės orientavimosi sporto parko trasos“, 5 tūkst. egz., ir Smiltynės orientavimosi sporto parko trasa pristatyta visuomenei </t>
  </si>
  <si>
    <t>Planuota kriterijaus reikšmė įvykdyta iš dalies, nes neparengtas Danės upę įveiklinantis maršrutas. 2017 m. buvo parengtas Žydų kultūros kelio turistinio maršruto bukleto maketas ir mobilioji programėlė, tačiau neišleistas maršruto lankstinukas (vykdant viešuosius pirkimus, nebuvo gauta tiekėjų pasiūlymų). Darbai bus vykdomi 2018 m.</t>
  </si>
  <si>
    <t>Klaipėdoje lankėsi užsienio šalių žurnalistai, kuriems buvo pristatytos Klaipėdos miesto turizmo galimybės: rugsėjo 30 d. Klaipėdos mieste lankėsi 19 žurnalistų iš Suomijos, kurie atstovavo Suomijoje leidžiamus įvairius leidinius;  gruodžio 1–2 d. mieste lankėsi 5 žurnalistai iš Latvijos – 2, Lenkijos, Rusijos, Baltarusijos, kurie atstovavo savo šalies leidžiamiems leidiniams.</t>
  </si>
  <si>
    <t>Leidiniai: Klaipėdos miesto planas (30 tūkst. egz.); informacinis leidinys apie Klaipėdos miestą (9 tūkst. egz.); atvirukai su Klaipėdos miesto vaizdais (21 tūkst. egz.).</t>
  </si>
  <si>
    <t>Per 2017 m. kruizinės laivybos sezoną buvo registruoti 63 kruiziniai laivai. Dėl audros 1 laivas neįplaukė į uostą.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</si>
</sst>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8"/>
      <name val="Times New Roman"/>
      <family val="1"/>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b/>
      <sz val="11"/>
      <name val="Times New Roman"/>
      <family val="1"/>
      <charset val="186"/>
    </font>
    <font>
      <sz val="10"/>
      <color rgb="FFFF0000"/>
      <name val="Times New Roman"/>
      <family val="1"/>
      <charset val="186"/>
    </font>
    <font>
      <sz val="10"/>
      <color theme="1"/>
      <name val="Times New Roman"/>
      <family val="1"/>
      <charset val="186"/>
    </font>
    <font>
      <b/>
      <sz val="10"/>
      <name val="Times New Roman"/>
      <family val="1"/>
    </font>
    <font>
      <sz val="11"/>
      <name val="Times New Roman"/>
      <family val="1"/>
    </font>
    <font>
      <b/>
      <sz val="10"/>
      <name val="Arial"/>
      <family val="2"/>
      <charset val="186"/>
    </font>
    <font>
      <b/>
      <sz val="12"/>
      <name val="Times New Roman"/>
      <family val="1"/>
      <charset val="186"/>
    </font>
    <font>
      <sz val="12"/>
      <name val="Times New Roman"/>
      <family val="1"/>
      <charset val="186"/>
    </font>
    <font>
      <sz val="11"/>
      <name val="Times New Roman"/>
      <family val="1"/>
      <charset val="186"/>
    </font>
    <font>
      <sz val="12"/>
      <color rgb="FFFF0000"/>
      <name val="Times New Roman"/>
      <family val="1"/>
      <charset val="186"/>
    </font>
    <font>
      <sz val="10"/>
      <name val="Times New Roman"/>
      <family val="1"/>
      <charset val="186"/>
    </font>
    <font>
      <sz val="9"/>
      <name val="Arial"/>
      <family val="2"/>
      <charset val="186"/>
    </font>
    <font>
      <i/>
      <sz val="1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bottom style="hair">
        <color indexed="64"/>
      </bottom>
      <diagonal/>
    </border>
    <border>
      <left/>
      <right style="medium">
        <color indexed="64"/>
      </right>
      <top/>
      <bottom/>
      <diagonal/>
    </border>
    <border>
      <left style="thin">
        <color indexed="64"/>
      </left>
      <right style="medium">
        <color indexed="64"/>
      </right>
      <top style="thin">
        <color indexed="64"/>
      </top>
      <bottom/>
      <diagonal/>
    </border>
    <border>
      <left/>
      <right/>
      <top style="hair">
        <color indexed="64"/>
      </top>
      <bottom style="hair">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right style="thin">
        <color indexed="64"/>
      </right>
      <top style="thin">
        <color indexed="64"/>
      </top>
      <bottom/>
      <diagonal/>
    </border>
    <border>
      <left/>
      <right/>
      <top style="thin">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s>
  <cellStyleXfs count="3">
    <xf numFmtId="0" fontId="0" fillId="0" borderId="0"/>
    <xf numFmtId="0" fontId="4" fillId="0" borderId="0"/>
    <xf numFmtId="0" fontId="12" fillId="0" borderId="0">
      <alignment vertical="center"/>
    </xf>
  </cellStyleXfs>
  <cellXfs count="618">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0" fontId="2" fillId="0" borderId="0" xfId="0" applyFont="1" applyAlignment="1">
      <alignment horizontal="center"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4" borderId="29"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0" fontId="3" fillId="7" borderId="32" xfId="0" applyFont="1" applyFill="1" applyBorder="1" applyAlignment="1">
      <alignment horizontal="center" vertical="top"/>
    </xf>
    <xf numFmtId="0" fontId="2" fillId="8" borderId="0" xfId="0" applyFont="1" applyFill="1" applyAlignment="1">
      <alignment vertical="top"/>
    </xf>
    <xf numFmtId="49" fontId="3" fillId="9" borderId="10" xfId="0" applyNumberFormat="1" applyFont="1" applyFill="1" applyBorder="1" applyAlignment="1">
      <alignment horizontal="center" vertical="top"/>
    </xf>
    <xf numFmtId="49" fontId="3" fillId="9" borderId="29" xfId="0" applyNumberFormat="1" applyFont="1" applyFill="1" applyBorder="1" applyAlignment="1">
      <alignment horizontal="center" vertical="top"/>
    </xf>
    <xf numFmtId="49" fontId="3" fillId="9" borderId="23" xfId="0" applyNumberFormat="1" applyFont="1" applyFill="1" applyBorder="1" applyAlignment="1">
      <alignment horizontal="center" vertical="top"/>
    </xf>
    <xf numFmtId="0" fontId="9" fillId="0" borderId="53" xfId="0" applyFont="1" applyBorder="1" applyAlignment="1">
      <alignment vertical="top" wrapText="1"/>
    </xf>
    <xf numFmtId="49" fontId="3" fillId="9" borderId="42" xfId="0" applyNumberFormat="1" applyFont="1" applyFill="1" applyBorder="1" applyAlignment="1">
      <alignment horizontal="center" vertical="top"/>
    </xf>
    <xf numFmtId="49" fontId="3" fillId="9" borderId="41" xfId="0" applyNumberFormat="1" applyFont="1" applyFill="1" applyBorder="1" applyAlignment="1">
      <alignment horizontal="center" vertical="top"/>
    </xf>
    <xf numFmtId="0" fontId="9" fillId="3" borderId="53" xfId="0" applyFont="1" applyFill="1" applyBorder="1" applyAlignment="1">
      <alignment vertical="top" wrapText="1"/>
    </xf>
    <xf numFmtId="0" fontId="2" fillId="8" borderId="0" xfId="0" applyFont="1" applyFill="1" applyBorder="1" applyAlignment="1">
      <alignment vertical="top"/>
    </xf>
    <xf numFmtId="49" fontId="2" fillId="8" borderId="55" xfId="0" applyNumberFormat="1" applyFont="1" applyFill="1" applyBorder="1" applyAlignment="1">
      <alignment horizontal="left" vertical="top" wrapText="1"/>
    </xf>
    <xf numFmtId="0" fontId="2" fillId="8" borderId="3" xfId="0" applyFont="1" applyFill="1" applyBorder="1" applyAlignment="1">
      <alignment horizontal="center" vertical="top"/>
    </xf>
    <xf numFmtId="0" fontId="2" fillId="8" borderId="33" xfId="0" applyFont="1" applyFill="1" applyBorder="1" applyAlignment="1">
      <alignment horizontal="center" vertical="top"/>
    </xf>
    <xf numFmtId="0" fontId="2" fillId="8" borderId="15" xfId="0" applyFont="1" applyFill="1" applyBorder="1" applyAlignment="1">
      <alignment horizontal="center" vertical="top"/>
    </xf>
    <xf numFmtId="0" fontId="9" fillId="3" borderId="7" xfId="0" applyFont="1" applyFill="1" applyBorder="1" applyAlignment="1">
      <alignment vertical="top" wrapText="1"/>
    </xf>
    <xf numFmtId="49" fontId="3" fillId="8" borderId="11" xfId="0" applyNumberFormat="1" applyFont="1" applyFill="1" applyBorder="1" applyAlignment="1">
      <alignment horizontal="center" vertical="top" wrapText="1"/>
    </xf>
    <xf numFmtId="0" fontId="9" fillId="8" borderId="22" xfId="0" applyFont="1" applyFill="1" applyBorder="1" applyAlignment="1">
      <alignment horizontal="left" vertical="top" wrapText="1"/>
    </xf>
    <xf numFmtId="0" fontId="9" fillId="3" borderId="6" xfId="0" applyFont="1" applyFill="1" applyBorder="1" applyAlignment="1">
      <alignment vertical="top" wrapText="1"/>
    </xf>
    <xf numFmtId="0" fontId="2" fillId="8" borderId="6" xfId="0" applyFont="1" applyFill="1" applyBorder="1" applyAlignment="1">
      <alignment horizontal="left" vertical="top" wrapText="1"/>
    </xf>
    <xf numFmtId="0" fontId="2" fillId="8" borderId="7" xfId="0" applyFont="1" applyFill="1" applyBorder="1" applyAlignment="1">
      <alignment vertical="top" wrapText="1"/>
    </xf>
    <xf numFmtId="0" fontId="2" fillId="8" borderId="41" xfId="0" applyFont="1" applyFill="1" applyBorder="1" applyAlignment="1">
      <alignment horizontal="center" vertical="top"/>
    </xf>
    <xf numFmtId="0" fontId="9" fillId="8" borderId="7" xfId="0" applyFont="1" applyFill="1" applyBorder="1" applyAlignment="1">
      <alignment horizontal="left" vertical="top" wrapText="1"/>
    </xf>
    <xf numFmtId="49" fontId="3" fillId="2" borderId="44" xfId="0" applyNumberFormat="1" applyFont="1" applyFill="1" applyBorder="1" applyAlignment="1">
      <alignment horizontal="center" vertical="top"/>
    </xf>
    <xf numFmtId="0" fontId="2" fillId="8" borderId="21" xfId="0" applyFont="1" applyFill="1" applyBorder="1" applyAlignment="1">
      <alignment horizontal="center" vertical="center" textRotation="90" wrapText="1"/>
    </xf>
    <xf numFmtId="164" fontId="3" fillId="4" borderId="5" xfId="0" applyNumberFormat="1" applyFont="1" applyFill="1" applyBorder="1" applyAlignment="1">
      <alignment horizontal="center" vertical="top" wrapText="1"/>
    </xf>
    <xf numFmtId="164" fontId="3" fillId="7" borderId="14" xfId="0" applyNumberFormat="1" applyFont="1" applyFill="1" applyBorder="1" applyAlignment="1">
      <alignment horizontal="center" vertical="top" wrapText="1"/>
    </xf>
    <xf numFmtId="164" fontId="2" fillId="0" borderId="14" xfId="0" applyNumberFormat="1" applyFont="1" applyBorder="1" applyAlignment="1">
      <alignment horizontal="center" vertical="top" wrapText="1"/>
    </xf>
    <xf numFmtId="164" fontId="2" fillId="7"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15" xfId="0" applyNumberFormat="1" applyFont="1" applyFill="1" applyBorder="1" applyAlignment="1">
      <alignment horizontal="center" vertical="top"/>
    </xf>
    <xf numFmtId="164" fontId="2" fillId="0" borderId="15" xfId="0" applyNumberFormat="1" applyFont="1" applyBorder="1" applyAlignment="1">
      <alignment horizontal="center" vertical="top"/>
    </xf>
    <xf numFmtId="164" fontId="3" fillId="2" borderId="16" xfId="0" applyNumberFormat="1" applyFont="1" applyFill="1" applyBorder="1" applyAlignment="1">
      <alignment horizontal="center" vertical="top"/>
    </xf>
    <xf numFmtId="164" fontId="3" fillId="9" borderId="16"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0" fontId="2" fillId="3" borderId="17" xfId="0" applyFont="1" applyFill="1" applyBorder="1" applyAlignment="1">
      <alignment horizontal="center" vertical="top"/>
    </xf>
    <xf numFmtId="49" fontId="6" fillId="6" borderId="36"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0" fontId="3" fillId="2" borderId="25" xfId="0" applyFont="1" applyFill="1" applyBorder="1" applyAlignment="1">
      <alignment horizontal="left" vertical="top" wrapText="1"/>
    </xf>
    <xf numFmtId="0" fontId="2" fillId="3" borderId="8" xfId="0" applyFont="1" applyFill="1" applyBorder="1" applyAlignment="1">
      <alignment vertical="top" wrapText="1"/>
    </xf>
    <xf numFmtId="0" fontId="7" fillId="0" borderId="0" xfId="0" applyNumberFormat="1" applyFont="1" applyFill="1" applyBorder="1" applyAlignment="1">
      <alignment horizontal="left" vertical="top" wrapText="1"/>
    </xf>
    <xf numFmtId="0" fontId="2" fillId="9" borderId="25" xfId="0" applyFont="1" applyFill="1" applyBorder="1" applyAlignment="1">
      <alignment horizontal="center" vertical="top"/>
    </xf>
    <xf numFmtId="0" fontId="2" fillId="4" borderId="25" xfId="0" applyFont="1" applyFill="1" applyBorder="1" applyAlignment="1">
      <alignment horizontal="center" vertical="top"/>
    </xf>
    <xf numFmtId="49" fontId="3" fillId="2" borderId="25" xfId="0" applyNumberFormat="1" applyFont="1" applyFill="1" applyBorder="1" applyAlignment="1">
      <alignment horizontal="left" vertical="top"/>
    </xf>
    <xf numFmtId="0" fontId="2" fillId="2" borderId="25" xfId="0" applyFont="1" applyFill="1" applyBorder="1" applyAlignment="1">
      <alignment horizontal="center" vertical="top" wrapText="1"/>
    </xf>
    <xf numFmtId="164" fontId="2" fillId="8" borderId="41" xfId="0" applyNumberFormat="1" applyFont="1" applyFill="1" applyBorder="1" applyAlignment="1">
      <alignment horizontal="center" vertical="top"/>
    </xf>
    <xf numFmtId="0" fontId="0" fillId="0" borderId="0" xfId="0" applyBorder="1" applyAlignment="1">
      <alignment horizontal="right" vertical="top"/>
    </xf>
    <xf numFmtId="3" fontId="2" fillId="8" borderId="0" xfId="0" applyNumberFormat="1" applyFont="1" applyFill="1" applyBorder="1" applyAlignment="1">
      <alignment horizontal="center" vertical="top" wrapText="1"/>
    </xf>
    <xf numFmtId="164" fontId="3" fillId="7" borderId="31" xfId="0" applyNumberFormat="1" applyFont="1" applyFill="1" applyBorder="1" applyAlignment="1">
      <alignment horizontal="center" vertical="top"/>
    </xf>
    <xf numFmtId="164" fontId="2" fillId="8" borderId="33" xfId="0" applyNumberFormat="1" applyFont="1" applyFill="1" applyBorder="1" applyAlignment="1">
      <alignment horizontal="center" vertical="top"/>
    </xf>
    <xf numFmtId="164" fontId="3" fillId="7" borderId="32" xfId="0" applyNumberFormat="1" applyFont="1" applyFill="1" applyBorder="1" applyAlignment="1">
      <alignment horizontal="center" vertical="top"/>
    </xf>
    <xf numFmtId="0" fontId="2" fillId="8" borderId="15" xfId="0" applyFont="1" applyFill="1" applyBorder="1" applyAlignment="1">
      <alignment horizontal="center" vertical="top" wrapText="1"/>
    </xf>
    <xf numFmtId="164" fontId="2" fillId="8" borderId="47" xfId="0" applyNumberFormat="1" applyFont="1" applyFill="1" applyBorder="1" applyAlignment="1">
      <alignment horizontal="center" vertical="top"/>
    </xf>
    <xf numFmtId="0" fontId="2" fillId="3" borderId="71" xfId="2" applyFont="1" applyFill="1" applyBorder="1" applyAlignment="1">
      <alignment horizontal="center" vertical="top"/>
    </xf>
    <xf numFmtId="0" fontId="2" fillId="3" borderId="8" xfId="0" applyFont="1" applyFill="1" applyBorder="1" applyAlignment="1">
      <alignment horizontal="center" vertical="top"/>
    </xf>
    <xf numFmtId="164" fontId="2" fillId="8" borderId="63" xfId="0" applyNumberFormat="1" applyFont="1" applyFill="1" applyBorder="1" applyAlignment="1">
      <alignment horizontal="center" vertical="top"/>
    </xf>
    <xf numFmtId="0" fontId="3" fillId="7" borderId="42" xfId="0" applyFont="1" applyFill="1" applyBorder="1" applyAlignment="1">
      <alignment horizontal="center" vertical="top"/>
    </xf>
    <xf numFmtId="0" fontId="3" fillId="7" borderId="57" xfId="0" applyFont="1" applyFill="1" applyBorder="1" applyAlignment="1">
      <alignment horizontal="center" vertical="top"/>
    </xf>
    <xf numFmtId="164" fontId="3" fillId="2" borderId="32"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3" fontId="2" fillId="8" borderId="18" xfId="0" applyNumberFormat="1" applyFont="1" applyFill="1" applyBorder="1" applyAlignment="1">
      <alignment horizontal="center" vertical="top"/>
    </xf>
    <xf numFmtId="3" fontId="2" fillId="8" borderId="11" xfId="0" applyNumberFormat="1" applyFont="1" applyFill="1" applyBorder="1" applyAlignment="1">
      <alignment horizontal="center" vertical="top"/>
    </xf>
    <xf numFmtId="3" fontId="2" fillId="8" borderId="8" xfId="0" applyNumberFormat="1" applyFont="1" applyFill="1" applyBorder="1" applyAlignment="1">
      <alignment horizontal="center" vertical="top"/>
    </xf>
    <xf numFmtId="3" fontId="2" fillId="8" borderId="18" xfId="0" applyNumberFormat="1" applyFont="1" applyFill="1" applyBorder="1" applyAlignment="1">
      <alignment horizontal="center" vertical="top" wrapText="1"/>
    </xf>
    <xf numFmtId="0" fontId="8" fillId="8" borderId="8" xfId="0" applyFont="1" applyFill="1" applyBorder="1" applyAlignment="1">
      <alignment horizontal="center" vertical="top" wrapText="1"/>
    </xf>
    <xf numFmtId="3" fontId="2" fillId="0" borderId="8" xfId="0" applyNumberFormat="1" applyFont="1" applyFill="1" applyBorder="1" applyAlignment="1">
      <alignment horizontal="center" vertical="top"/>
    </xf>
    <xf numFmtId="0" fontId="2" fillId="8" borderId="41" xfId="0" applyFont="1" applyFill="1" applyBorder="1" applyAlignment="1">
      <alignment horizontal="center" vertical="top" wrapText="1"/>
    </xf>
    <xf numFmtId="0" fontId="2" fillId="3" borderId="11" xfId="2" applyFont="1" applyFill="1" applyBorder="1" applyAlignment="1">
      <alignment horizontal="center" vertical="top"/>
    </xf>
    <xf numFmtId="0" fontId="2" fillId="0" borderId="71" xfId="1" applyFont="1" applyBorder="1" applyAlignment="1">
      <alignment horizontal="center" vertical="top"/>
    </xf>
    <xf numFmtId="0" fontId="1" fillId="3" borderId="30" xfId="2" applyFont="1" applyFill="1" applyBorder="1" applyAlignment="1">
      <alignment horizontal="center" vertical="top"/>
    </xf>
    <xf numFmtId="0" fontId="1" fillId="3" borderId="70" xfId="2" applyFont="1" applyFill="1" applyBorder="1" applyAlignment="1">
      <alignment horizontal="center" vertical="top"/>
    </xf>
    <xf numFmtId="0" fontId="2" fillId="0" borderId="70" xfId="1" applyFont="1" applyBorder="1" applyAlignment="1">
      <alignment horizontal="center" vertical="top"/>
    </xf>
    <xf numFmtId="0" fontId="1" fillId="3" borderId="39" xfId="0" applyFont="1" applyFill="1" applyBorder="1" applyAlignment="1">
      <alignment horizontal="center" vertical="top"/>
    </xf>
    <xf numFmtId="164" fontId="3" fillId="5" borderId="32" xfId="0" applyNumberFormat="1" applyFont="1" applyFill="1" applyBorder="1" applyAlignment="1">
      <alignment horizontal="center" vertical="top"/>
    </xf>
    <xf numFmtId="164" fontId="3" fillId="7" borderId="57"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3" fontId="2" fillId="8" borderId="11"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0" fontId="2" fillId="8" borderId="45" xfId="0" applyFont="1" applyFill="1" applyBorder="1" applyAlignment="1">
      <alignment horizontal="center" vertical="top" wrapText="1"/>
    </xf>
    <xf numFmtId="164" fontId="7" fillId="8" borderId="3" xfId="0" applyNumberFormat="1" applyFont="1" applyFill="1" applyBorder="1" applyAlignment="1">
      <alignment horizontal="center" vertical="top"/>
    </xf>
    <xf numFmtId="164" fontId="9" fillId="8" borderId="55" xfId="0" applyNumberFormat="1" applyFont="1" applyFill="1" applyBorder="1" applyAlignment="1">
      <alignment horizontal="center" vertical="top"/>
    </xf>
    <xf numFmtId="0" fontId="2" fillId="8" borderId="11" xfId="0" applyFont="1" applyFill="1" applyBorder="1" applyAlignment="1">
      <alignment horizontal="center" vertical="top"/>
    </xf>
    <xf numFmtId="164" fontId="3" fillId="2" borderId="23" xfId="0" applyNumberFormat="1" applyFont="1" applyFill="1" applyBorder="1" applyAlignment="1">
      <alignment horizontal="center" vertical="top"/>
    </xf>
    <xf numFmtId="164" fontId="3" fillId="9" borderId="23" xfId="0" applyNumberFormat="1" applyFont="1" applyFill="1" applyBorder="1" applyAlignment="1">
      <alignment horizontal="center" vertical="top"/>
    </xf>
    <xf numFmtId="164" fontId="7" fillId="8" borderId="46" xfId="0" applyNumberFormat="1" applyFont="1" applyFill="1" applyBorder="1" applyAlignment="1">
      <alignment horizontal="center" vertical="top"/>
    </xf>
    <xf numFmtId="164" fontId="7" fillId="8" borderId="15" xfId="0" applyNumberFormat="1" applyFont="1" applyFill="1" applyBorder="1" applyAlignment="1">
      <alignment horizontal="center" vertical="top"/>
    </xf>
    <xf numFmtId="0" fontId="14" fillId="0" borderId="0" xfId="0" applyFont="1" applyBorder="1" applyAlignment="1">
      <alignment vertical="top"/>
    </xf>
    <xf numFmtId="0" fontId="2" fillId="8" borderId="75" xfId="0" applyFont="1" applyFill="1" applyBorder="1" applyAlignment="1">
      <alignment horizontal="center" vertical="top"/>
    </xf>
    <xf numFmtId="164" fontId="7" fillId="8" borderId="0" xfId="0" applyNumberFormat="1" applyFont="1" applyFill="1" applyBorder="1" applyAlignment="1">
      <alignment horizontal="center" vertical="top"/>
    </xf>
    <xf numFmtId="164" fontId="3" fillId="2" borderId="24" xfId="0" applyNumberFormat="1" applyFont="1" applyFill="1" applyBorder="1" applyAlignment="1">
      <alignment horizontal="center" vertical="top"/>
    </xf>
    <xf numFmtId="0" fontId="2" fillId="0" borderId="41" xfId="0" applyFont="1" applyFill="1" applyBorder="1" applyAlignment="1">
      <alignment vertical="top" wrapText="1"/>
    </xf>
    <xf numFmtId="0" fontId="2" fillId="0" borderId="41" xfId="0" applyFont="1" applyFill="1" applyBorder="1" applyAlignment="1">
      <alignment horizontal="left" vertical="top" wrapText="1"/>
    </xf>
    <xf numFmtId="3" fontId="2" fillId="8" borderId="21" xfId="0" applyNumberFormat="1" applyFont="1" applyFill="1" applyBorder="1" applyAlignment="1">
      <alignment horizontal="center" vertical="top"/>
    </xf>
    <xf numFmtId="164" fontId="2" fillId="0" borderId="0" xfId="0" applyNumberFormat="1" applyFont="1" applyBorder="1" applyAlignment="1">
      <alignment vertical="top"/>
    </xf>
    <xf numFmtId="0" fontId="2" fillId="8" borderId="69" xfId="0" applyFont="1" applyFill="1" applyBorder="1" applyAlignment="1">
      <alignment horizontal="center" vertical="top"/>
    </xf>
    <xf numFmtId="0" fontId="2" fillId="8" borderId="68" xfId="0" applyFont="1" applyFill="1" applyBorder="1" applyAlignment="1">
      <alignment horizontal="center" vertical="top"/>
    </xf>
    <xf numFmtId="0" fontId="2" fillId="8" borderId="73" xfId="0" applyFont="1" applyFill="1" applyBorder="1" applyAlignment="1">
      <alignment horizontal="center" vertical="top"/>
    </xf>
    <xf numFmtId="0" fontId="2" fillId="8" borderId="21" xfId="0" applyFont="1" applyFill="1" applyBorder="1" applyAlignment="1">
      <alignment horizontal="center" vertical="top"/>
    </xf>
    <xf numFmtId="0" fontId="2" fillId="8" borderId="56" xfId="0" applyFont="1" applyFill="1" applyBorder="1" applyAlignment="1">
      <alignment horizontal="center" vertical="top"/>
    </xf>
    <xf numFmtId="0" fontId="2" fillId="8" borderId="62" xfId="0" applyFont="1" applyFill="1" applyBorder="1" applyAlignment="1">
      <alignment horizontal="center" vertical="top"/>
    </xf>
    <xf numFmtId="0" fontId="2" fillId="0" borderId="0" xfId="0" applyFont="1" applyBorder="1" applyAlignment="1">
      <alignment vertical="top" wrapText="1"/>
    </xf>
    <xf numFmtId="0" fontId="2" fillId="8" borderId="30" xfId="0" applyFont="1" applyFill="1" applyBorder="1" applyAlignment="1">
      <alignment horizontal="center" vertical="top"/>
    </xf>
    <xf numFmtId="0" fontId="2" fillId="8" borderId="64" xfId="0" applyFont="1" applyFill="1" applyBorder="1" applyAlignment="1">
      <alignment horizontal="center" vertical="top"/>
    </xf>
    <xf numFmtId="164" fontId="2" fillId="8" borderId="51"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49" fontId="7" fillId="8" borderId="18" xfId="0" applyNumberFormat="1" applyFont="1" applyFill="1" applyBorder="1" applyAlignment="1">
      <alignment horizontal="center" vertical="top"/>
    </xf>
    <xf numFmtId="0" fontId="2" fillId="0" borderId="15" xfId="0" applyFont="1" applyFill="1" applyBorder="1" applyAlignment="1">
      <alignment horizontal="center" vertical="top"/>
    </xf>
    <xf numFmtId="164" fontId="2" fillId="8" borderId="55" xfId="0" applyNumberFormat="1" applyFont="1" applyFill="1" applyBorder="1" applyAlignment="1">
      <alignment horizontal="center" vertical="top"/>
    </xf>
    <xf numFmtId="164" fontId="3" fillId="2" borderId="42" xfId="0" applyNumberFormat="1" applyFont="1" applyFill="1" applyBorder="1" applyAlignment="1">
      <alignment horizontal="center" vertical="top"/>
    </xf>
    <xf numFmtId="164" fontId="3" fillId="4" borderId="23" xfId="0" applyNumberFormat="1" applyFont="1" applyFill="1" applyBorder="1" applyAlignment="1">
      <alignment horizontal="center" vertical="top"/>
    </xf>
    <xf numFmtId="164" fontId="3" fillId="9" borderId="25" xfId="0" applyNumberFormat="1" applyFont="1" applyFill="1" applyBorder="1" applyAlignment="1">
      <alignment horizontal="center" vertical="top"/>
    </xf>
    <xf numFmtId="0" fontId="13" fillId="0" borderId="0" xfId="0" applyFont="1" applyAlignment="1">
      <alignment horizontal="center" vertical="top" wrapText="1"/>
    </xf>
    <xf numFmtId="0" fontId="0" fillId="0" borderId="0" xfId="0" applyAlignment="1">
      <alignment vertical="top"/>
    </xf>
    <xf numFmtId="0" fontId="2" fillId="2" borderId="24" xfId="0" applyFont="1" applyFill="1" applyBorder="1" applyAlignment="1">
      <alignment horizontal="center" vertical="top" wrapText="1"/>
    </xf>
    <xf numFmtId="0" fontId="2" fillId="9" borderId="24" xfId="0" applyFont="1" applyFill="1" applyBorder="1" applyAlignment="1">
      <alignment horizontal="center" vertical="top"/>
    </xf>
    <xf numFmtId="0" fontId="3" fillId="2" borderId="24" xfId="0"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0" fontId="2" fillId="8" borderId="12" xfId="0" applyFont="1" applyFill="1" applyBorder="1" applyAlignment="1">
      <alignment horizontal="center" vertical="top"/>
    </xf>
    <xf numFmtId="49" fontId="3" fillId="8" borderId="30" xfId="0" applyNumberFormat="1" applyFont="1" applyFill="1" applyBorder="1" applyAlignment="1">
      <alignment horizontal="center" vertical="top" wrapText="1"/>
    </xf>
    <xf numFmtId="0" fontId="2" fillId="8" borderId="61" xfId="0" applyFont="1" applyFill="1" applyBorder="1" applyAlignment="1">
      <alignment horizontal="center" vertical="top"/>
    </xf>
    <xf numFmtId="0" fontId="2" fillId="8" borderId="55" xfId="0" applyFont="1" applyFill="1" applyBorder="1" applyAlignment="1">
      <alignment horizontal="center" vertical="top" wrapText="1"/>
    </xf>
    <xf numFmtId="0" fontId="2" fillId="8" borderId="17" xfId="0" applyFont="1" applyFill="1" applyBorder="1" applyAlignment="1">
      <alignment horizontal="center" vertical="top"/>
    </xf>
    <xf numFmtId="49" fontId="3" fillId="8" borderId="0" xfId="0" applyNumberFormat="1" applyFont="1" applyFill="1" applyBorder="1" applyAlignment="1">
      <alignment horizontal="center" vertical="top"/>
    </xf>
    <xf numFmtId="49" fontId="3" fillId="8" borderId="20" xfId="0" applyNumberFormat="1" applyFont="1" applyFill="1" applyBorder="1" applyAlignment="1">
      <alignment horizontal="center" vertical="top"/>
    </xf>
    <xf numFmtId="49" fontId="2" fillId="8" borderId="61" xfId="0" applyNumberFormat="1" applyFont="1" applyFill="1" applyBorder="1" applyAlignment="1">
      <alignment horizontal="center" vertical="top"/>
    </xf>
    <xf numFmtId="0" fontId="2" fillId="8" borderId="55" xfId="0" applyFont="1" applyFill="1" applyBorder="1" applyAlignment="1">
      <alignment horizontal="center" vertical="top"/>
    </xf>
    <xf numFmtId="0" fontId="2" fillId="0" borderId="20" xfId="0" applyFont="1" applyBorder="1" applyAlignment="1">
      <alignment horizontal="right" vertical="top"/>
    </xf>
    <xf numFmtId="0" fontId="2" fillId="2" borderId="23" xfId="0" applyFont="1" applyFill="1" applyBorder="1" applyAlignment="1">
      <alignment horizontal="center" vertical="top" wrapText="1"/>
    </xf>
    <xf numFmtId="0" fontId="2" fillId="9" borderId="24" xfId="0" applyFont="1" applyFill="1" applyBorder="1" applyAlignment="1">
      <alignment horizontal="center" vertical="top"/>
    </xf>
    <xf numFmtId="0" fontId="9" fillId="8" borderId="6" xfId="0" applyFont="1" applyFill="1" applyBorder="1" applyAlignment="1">
      <alignment horizontal="left" vertical="top" wrapText="1"/>
    </xf>
    <xf numFmtId="0" fontId="3" fillId="8" borderId="9" xfId="0" applyFont="1" applyFill="1" applyBorder="1" applyAlignment="1">
      <alignment horizontal="center" vertical="center" wrapText="1"/>
    </xf>
    <xf numFmtId="49" fontId="3" fillId="8" borderId="18" xfId="0" applyNumberFormat="1" applyFont="1" applyFill="1" applyBorder="1" applyAlignment="1">
      <alignment horizontal="center" vertical="top"/>
    </xf>
    <xf numFmtId="0" fontId="2" fillId="0" borderId="41" xfId="0" applyFont="1" applyBorder="1" applyAlignment="1">
      <alignment vertical="top" wrapText="1"/>
    </xf>
    <xf numFmtId="0" fontId="0" fillId="0" borderId="0" xfId="0" applyAlignment="1">
      <alignment vertical="top"/>
    </xf>
    <xf numFmtId="0" fontId="3" fillId="0" borderId="38" xfId="0" applyFont="1" applyBorder="1" applyAlignment="1">
      <alignment horizontal="center" vertical="center"/>
    </xf>
    <xf numFmtId="0" fontId="2" fillId="0" borderId="4" xfId="0" applyFont="1" applyBorder="1" applyAlignment="1">
      <alignment horizontal="center" vertical="top"/>
    </xf>
    <xf numFmtId="164" fontId="7" fillId="3" borderId="80" xfId="0" applyNumberFormat="1" applyFont="1" applyFill="1" applyBorder="1" applyAlignment="1">
      <alignment horizontal="center" vertical="top" wrapText="1"/>
    </xf>
    <xf numFmtId="164" fontId="7" fillId="3" borderId="4" xfId="0" applyNumberFormat="1" applyFont="1" applyFill="1" applyBorder="1" applyAlignment="1">
      <alignment horizontal="center" vertical="top" wrapText="1"/>
    </xf>
    <xf numFmtId="164" fontId="7" fillId="3" borderId="72" xfId="0" applyNumberFormat="1" applyFont="1" applyFill="1" applyBorder="1" applyAlignment="1">
      <alignment horizontal="center" vertical="top" wrapText="1"/>
    </xf>
    <xf numFmtId="0" fontId="2" fillId="8" borderId="3" xfId="0" applyFont="1" applyFill="1" applyBorder="1" applyAlignment="1">
      <alignment horizontal="center" vertical="top" wrapText="1"/>
    </xf>
    <xf numFmtId="0" fontId="2" fillId="8" borderId="76" xfId="0" applyFont="1" applyFill="1" applyBorder="1" applyAlignment="1">
      <alignment vertical="top" wrapText="1"/>
    </xf>
    <xf numFmtId="0" fontId="2" fillId="8" borderId="21" xfId="0"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3" fillId="0" borderId="38" xfId="0" applyFont="1" applyBorder="1" applyAlignment="1">
      <alignment horizontal="center" vertical="center"/>
    </xf>
    <xf numFmtId="0" fontId="2" fillId="4" borderId="23" xfId="0" applyFont="1" applyFill="1" applyBorder="1" applyAlignment="1">
      <alignment horizontal="center" vertical="top"/>
    </xf>
    <xf numFmtId="0" fontId="2" fillId="4" borderId="24" xfId="0" applyFont="1" applyFill="1" applyBorder="1" applyAlignment="1">
      <alignment horizontal="center" vertical="top"/>
    </xf>
    <xf numFmtId="0" fontId="2" fillId="2" borderId="42" xfId="0" applyFont="1" applyFill="1" applyBorder="1" applyAlignment="1">
      <alignment horizontal="center" vertical="top" wrapText="1"/>
    </xf>
    <xf numFmtId="0" fontId="5" fillId="0" borderId="7" xfId="0" applyFont="1" applyBorder="1" applyAlignment="1">
      <alignment vertical="top" wrapText="1"/>
    </xf>
    <xf numFmtId="0" fontId="2" fillId="9" borderId="23" xfId="0" applyFont="1" applyFill="1" applyBorder="1" applyAlignment="1">
      <alignment horizontal="center" vertical="top"/>
    </xf>
    <xf numFmtId="0" fontId="2" fillId="9" borderId="24" xfId="0" applyFont="1" applyFill="1" applyBorder="1" applyAlignment="1">
      <alignment horizontal="center" vertical="top"/>
    </xf>
    <xf numFmtId="0" fontId="2" fillId="2" borderId="24" xfId="0" applyFont="1" applyFill="1" applyBorder="1" applyAlignment="1">
      <alignment horizontal="center" vertical="top" wrapText="1"/>
    </xf>
    <xf numFmtId="164" fontId="3" fillId="2" borderId="25" xfId="0" applyNumberFormat="1" applyFont="1" applyFill="1" applyBorder="1" applyAlignment="1">
      <alignment horizontal="center" vertical="top"/>
    </xf>
    <xf numFmtId="164" fontId="14" fillId="8" borderId="0" xfId="0" applyNumberFormat="1" applyFont="1" applyFill="1" applyBorder="1" applyAlignment="1">
      <alignment horizontal="center" vertical="top"/>
    </xf>
    <xf numFmtId="164" fontId="7" fillId="8" borderId="63" xfId="0" applyNumberFormat="1" applyFont="1" applyFill="1" applyBorder="1" applyAlignment="1">
      <alignment horizontal="center" vertical="top"/>
    </xf>
    <xf numFmtId="0" fontId="3" fillId="0" borderId="38" xfId="0" applyFont="1" applyFill="1" applyBorder="1" applyAlignment="1">
      <alignment horizontal="center" vertical="top"/>
    </xf>
    <xf numFmtId="0" fontId="2" fillId="8" borderId="22" xfId="0" applyFont="1" applyFill="1" applyBorder="1" applyAlignment="1">
      <alignment horizontal="left" vertical="top" wrapText="1"/>
    </xf>
    <xf numFmtId="164" fontId="2" fillId="0" borderId="37" xfId="0" applyNumberFormat="1" applyFont="1" applyBorder="1" applyAlignment="1">
      <alignment horizontal="center" vertical="top" wrapText="1"/>
    </xf>
    <xf numFmtId="164" fontId="3" fillId="5" borderId="42" xfId="0" applyNumberFormat="1" applyFont="1" applyFill="1" applyBorder="1" applyAlignment="1">
      <alignment horizontal="center" vertical="top" wrapText="1"/>
    </xf>
    <xf numFmtId="164" fontId="2" fillId="7" borderId="37" xfId="0" applyNumberFormat="1" applyFont="1" applyFill="1" applyBorder="1" applyAlignment="1">
      <alignment horizontal="center" vertical="top" wrapText="1"/>
    </xf>
    <xf numFmtId="164" fontId="3" fillId="4" borderId="37" xfId="0" applyNumberFormat="1" applyFont="1" applyFill="1" applyBorder="1" applyAlignment="1">
      <alignment horizontal="center" vertical="top" wrapText="1"/>
    </xf>
    <xf numFmtId="164" fontId="3" fillId="4" borderId="35" xfId="0" applyNumberFormat="1" applyFont="1" applyFill="1" applyBorder="1" applyAlignment="1">
      <alignment horizontal="center" vertical="top" wrapText="1"/>
    </xf>
    <xf numFmtId="164" fontId="3" fillId="7" borderId="37" xfId="0" applyNumberFormat="1" applyFont="1" applyFill="1" applyBorder="1" applyAlignment="1">
      <alignment horizontal="center" vertical="top" wrapText="1"/>
    </xf>
    <xf numFmtId="164" fontId="2" fillId="8" borderId="13" xfId="0" applyNumberFormat="1" applyFont="1" applyFill="1" applyBorder="1" applyAlignment="1">
      <alignment horizontal="center" vertical="top"/>
    </xf>
    <xf numFmtId="164" fontId="2" fillId="8" borderId="37" xfId="0" applyNumberFormat="1" applyFont="1" applyFill="1" applyBorder="1" applyAlignment="1">
      <alignment horizontal="center" vertical="top" wrapText="1"/>
    </xf>
    <xf numFmtId="164" fontId="2" fillId="8" borderId="22" xfId="0" applyNumberFormat="1" applyFont="1" applyFill="1" applyBorder="1" applyAlignment="1">
      <alignment horizontal="left" vertical="top" wrapText="1"/>
    </xf>
    <xf numFmtId="164" fontId="2" fillId="8" borderId="76" xfId="0" applyNumberFormat="1" applyFont="1" applyFill="1" applyBorder="1" applyAlignment="1">
      <alignment horizontal="left" vertical="top" wrapText="1"/>
    </xf>
    <xf numFmtId="0" fontId="0" fillId="0" borderId="8" xfId="0" applyBorder="1" applyAlignment="1">
      <alignment horizontal="left" vertical="top" wrapText="1"/>
    </xf>
    <xf numFmtId="49" fontId="3" fillId="8" borderId="11" xfId="0" applyNumberFormat="1" applyFont="1" applyFill="1" applyBorder="1" applyAlignment="1">
      <alignment horizontal="center" vertical="top"/>
    </xf>
    <xf numFmtId="164" fontId="7" fillId="8" borderId="48" xfId="0" applyNumberFormat="1" applyFont="1" applyFill="1" applyBorder="1" applyAlignment="1">
      <alignment horizontal="center" vertical="top"/>
    </xf>
    <xf numFmtId="164" fontId="7" fillId="8" borderId="33" xfId="0" applyNumberFormat="1" applyFont="1" applyFill="1" applyBorder="1" applyAlignment="1">
      <alignment horizontal="center" vertical="top"/>
    </xf>
    <xf numFmtId="0" fontId="9" fillId="0" borderId="71" xfId="1" applyFont="1" applyBorder="1" applyAlignment="1">
      <alignment horizontal="center" vertical="top" wrapText="1"/>
    </xf>
    <xf numFmtId="0" fontId="9" fillId="0" borderId="70" xfId="1" applyFont="1" applyBorder="1" applyAlignment="1">
      <alignment horizontal="center" vertical="top" wrapText="1"/>
    </xf>
    <xf numFmtId="0" fontId="13" fillId="0" borderId="0" xfId="0" applyFont="1" applyAlignment="1">
      <alignment horizontal="center" vertical="top" wrapText="1"/>
    </xf>
    <xf numFmtId="49" fontId="3" fillId="9" borderId="7" xfId="0" applyNumberFormat="1" applyFont="1" applyFill="1" applyBorder="1" applyAlignment="1">
      <alignment horizontal="center" vertical="top"/>
    </xf>
    <xf numFmtId="0" fontId="3" fillId="2" borderId="24" xfId="0" applyFont="1" applyFill="1" applyBorder="1" applyAlignment="1">
      <alignment horizontal="left" vertical="top" wrapText="1"/>
    </xf>
    <xf numFmtId="0" fontId="2" fillId="2" borderId="24" xfId="0" applyFont="1" applyFill="1" applyBorder="1" applyAlignment="1">
      <alignment horizontal="center" vertical="top" wrapText="1"/>
    </xf>
    <xf numFmtId="0" fontId="2" fillId="9" borderId="24" xfId="0" applyFont="1" applyFill="1" applyBorder="1" applyAlignment="1">
      <alignment horizontal="center" vertical="top"/>
    </xf>
    <xf numFmtId="0" fontId="2" fillId="4" borderId="24" xfId="0" applyFont="1" applyFill="1" applyBorder="1" applyAlignment="1">
      <alignment horizontal="center" vertical="top"/>
    </xf>
    <xf numFmtId="0" fontId="7" fillId="0" borderId="0" xfId="0" applyNumberFormat="1" applyFont="1" applyFill="1" applyBorder="1" applyAlignment="1">
      <alignment horizontal="left" vertical="top" wrapText="1"/>
    </xf>
    <xf numFmtId="164" fontId="2" fillId="7" borderId="37" xfId="0" applyNumberFormat="1" applyFont="1" applyFill="1" applyBorder="1" applyAlignment="1">
      <alignment horizontal="center" vertical="top" wrapText="1"/>
    </xf>
    <xf numFmtId="3" fontId="2" fillId="8" borderId="48" xfId="0" applyNumberFormat="1" applyFont="1" applyFill="1" applyBorder="1" applyAlignment="1">
      <alignment horizontal="center" vertical="top"/>
    </xf>
    <xf numFmtId="3" fontId="2" fillId="8" borderId="46" xfId="0" applyNumberFormat="1" applyFont="1" applyFill="1" applyBorder="1" applyAlignment="1">
      <alignment horizontal="center" vertical="top"/>
    </xf>
    <xf numFmtId="0" fontId="2" fillId="8" borderId="74" xfId="0" applyFont="1" applyFill="1" applyBorder="1" applyAlignment="1">
      <alignment horizontal="center" vertical="top"/>
    </xf>
    <xf numFmtId="3" fontId="2" fillId="8" borderId="20" xfId="0" applyNumberFormat="1" applyFont="1" applyFill="1" applyBorder="1" applyAlignment="1">
      <alignment horizontal="center" vertical="top"/>
    </xf>
    <xf numFmtId="3" fontId="2" fillId="8" borderId="48" xfId="0" applyNumberFormat="1" applyFont="1" applyFill="1" applyBorder="1" applyAlignment="1">
      <alignment horizontal="center" vertical="top" wrapText="1"/>
    </xf>
    <xf numFmtId="0" fontId="8" fillId="8" borderId="20" xfId="0" applyFont="1" applyFill="1" applyBorder="1" applyAlignment="1">
      <alignment horizontal="center" vertical="top" wrapText="1"/>
    </xf>
    <xf numFmtId="0" fontId="0" fillId="0" borderId="0" xfId="0" applyAlignment="1">
      <alignment horizontal="center" vertical="top" wrapText="1"/>
    </xf>
    <xf numFmtId="49" fontId="3" fillId="9" borderId="40" xfId="0" applyNumberFormat="1" applyFont="1" applyFill="1" applyBorder="1" applyAlignment="1">
      <alignment horizontal="center" vertical="top"/>
    </xf>
    <xf numFmtId="0" fontId="2" fillId="9" borderId="1" xfId="0" applyFont="1" applyFill="1" applyBorder="1" applyAlignment="1">
      <alignment horizontal="center" vertical="top" wrapText="1"/>
    </xf>
    <xf numFmtId="0" fontId="2" fillId="9" borderId="28" xfId="0" applyFont="1" applyFill="1" applyBorder="1" applyAlignment="1">
      <alignment horizontal="center" vertical="top" wrapText="1"/>
    </xf>
    <xf numFmtId="49" fontId="3" fillId="9" borderId="76" xfId="0" applyNumberFormat="1" applyFont="1" applyFill="1" applyBorder="1" applyAlignment="1">
      <alignment horizontal="center" vertical="top"/>
    </xf>
    <xf numFmtId="0" fontId="15" fillId="9" borderId="21" xfId="0" applyFont="1" applyFill="1" applyBorder="1" applyAlignment="1">
      <alignment horizontal="center" vertical="top" wrapText="1"/>
    </xf>
    <xf numFmtId="0" fontId="2" fillId="9" borderId="21" xfId="0" applyNumberFormat="1" applyFont="1" applyFill="1" applyBorder="1" applyAlignment="1">
      <alignment horizontal="center" vertical="top" wrapText="1"/>
    </xf>
    <xf numFmtId="0" fontId="2" fillId="9" borderId="61" xfId="0" applyNumberFormat="1" applyFont="1" applyFill="1" applyBorder="1" applyAlignment="1">
      <alignment horizontal="center" vertical="top" wrapText="1"/>
    </xf>
    <xf numFmtId="0" fontId="2" fillId="9" borderId="20" xfId="0" applyFont="1" applyFill="1" applyBorder="1" applyAlignment="1">
      <alignment vertical="center" wrapText="1"/>
    </xf>
    <xf numFmtId="0" fontId="2" fillId="9" borderId="8" xfId="0" applyFont="1" applyFill="1" applyBorder="1" applyAlignment="1">
      <alignment horizontal="center" vertical="center" wrapText="1"/>
    </xf>
    <xf numFmtId="0" fontId="3" fillId="9" borderId="8" xfId="0" applyFont="1" applyFill="1" applyBorder="1" applyAlignment="1">
      <alignment horizontal="left" vertical="top"/>
    </xf>
    <xf numFmtId="0" fontId="3" fillId="9" borderId="43" xfId="0" applyFont="1" applyFill="1" applyBorder="1" applyAlignment="1">
      <alignment horizontal="left" vertical="top"/>
    </xf>
    <xf numFmtId="3" fontId="2" fillId="8" borderId="19"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3" fontId="2" fillId="8" borderId="17" xfId="0" applyNumberFormat="1" applyFont="1" applyFill="1" applyBorder="1" applyAlignment="1">
      <alignment horizontal="center" vertical="top"/>
    </xf>
    <xf numFmtId="3" fontId="2" fillId="8" borderId="19" xfId="0" applyNumberFormat="1" applyFont="1" applyFill="1" applyBorder="1" applyAlignment="1">
      <alignment horizontal="center" vertical="top" wrapText="1"/>
    </xf>
    <xf numFmtId="0" fontId="8" fillId="8" borderId="17" xfId="0" applyFont="1" applyFill="1" applyBorder="1" applyAlignment="1">
      <alignment horizontal="center" vertical="top" wrapText="1"/>
    </xf>
    <xf numFmtId="3" fontId="2" fillId="8" borderId="56" xfId="0" applyNumberFormat="1" applyFont="1" applyFill="1" applyBorder="1" applyAlignment="1">
      <alignment horizontal="center" vertical="top"/>
    </xf>
    <xf numFmtId="0" fontId="2" fillId="8" borderId="1" xfId="0" applyFont="1" applyFill="1" applyBorder="1" applyAlignment="1">
      <alignment horizontal="left" vertical="top" wrapText="1"/>
    </xf>
    <xf numFmtId="164" fontId="9" fillId="8" borderId="41" xfId="0" applyNumberFormat="1" applyFont="1" applyFill="1" applyBorder="1" applyAlignment="1">
      <alignment horizontal="center" vertical="top"/>
    </xf>
    <xf numFmtId="0" fontId="19" fillId="0" borderId="0" xfId="0" applyFont="1" applyAlignment="1"/>
    <xf numFmtId="0" fontId="20" fillId="0" borderId="0" xfId="0" applyFont="1"/>
    <xf numFmtId="0" fontId="20" fillId="0" borderId="0" xfId="0" applyFont="1" applyAlignment="1">
      <alignment vertical="top" wrapText="1"/>
    </xf>
    <xf numFmtId="0" fontId="20" fillId="0" borderId="0" xfId="0" applyFont="1" applyAlignment="1">
      <alignment horizontal="left"/>
    </xf>
    <xf numFmtId="0" fontId="20" fillId="0" borderId="0" xfId="0" applyFont="1" applyAlignment="1">
      <alignment horizontal="center"/>
    </xf>
    <xf numFmtId="0" fontId="19" fillId="0" borderId="0" xfId="0" applyFont="1"/>
    <xf numFmtId="0" fontId="2" fillId="0" borderId="0" xfId="0" applyFont="1"/>
    <xf numFmtId="0" fontId="21" fillId="0" borderId="0" xfId="0" applyFont="1" applyAlignment="1">
      <alignment vertical="center" wrapText="1"/>
    </xf>
    <xf numFmtId="0" fontId="20" fillId="0" borderId="0" xfId="0" applyFont="1" applyAlignment="1">
      <alignment horizontal="left" vertical="top"/>
    </xf>
    <xf numFmtId="0" fontId="22" fillId="0" borderId="0" xfId="0" applyFont="1" applyAlignment="1">
      <alignment horizontal="right" vertical="top"/>
    </xf>
    <xf numFmtId="0" fontId="2" fillId="0" borderId="0" xfId="2" applyFont="1" applyAlignment="1"/>
    <xf numFmtId="0" fontId="20" fillId="0" borderId="0" xfId="0" applyFont="1" applyAlignment="1">
      <alignment horizontal="right"/>
    </xf>
    <xf numFmtId="0" fontId="20" fillId="0" borderId="0" xfId="2" applyFont="1" applyFill="1" applyAlignment="1">
      <alignment horizontal="right"/>
    </xf>
    <xf numFmtId="0" fontId="20" fillId="0" borderId="0" xfId="0" applyFont="1" applyFill="1" applyAlignment="1">
      <alignment horizontal="left" vertical="top"/>
    </xf>
    <xf numFmtId="164" fontId="23" fillId="8" borderId="6" xfId="0" applyNumberFormat="1" applyFont="1" applyFill="1" applyBorder="1" applyAlignment="1">
      <alignment horizontal="left" vertical="top" wrapText="1"/>
    </xf>
    <xf numFmtId="3" fontId="23" fillId="8" borderId="11" xfId="0" applyNumberFormat="1" applyFont="1" applyFill="1" applyBorder="1" applyAlignment="1">
      <alignment horizontal="center" vertical="top"/>
    </xf>
    <xf numFmtId="0" fontId="23" fillId="8" borderId="53" xfId="0" applyFont="1" applyFill="1" applyBorder="1" applyAlignment="1">
      <alignment horizontal="left" vertical="top" wrapText="1"/>
    </xf>
    <xf numFmtId="1" fontId="23" fillId="8" borderId="71" xfId="0" applyNumberFormat="1" applyFont="1" applyFill="1" applyBorder="1" applyAlignment="1">
      <alignment horizontal="center" vertical="top"/>
    </xf>
    <xf numFmtId="0" fontId="23" fillId="8" borderId="58" xfId="0" applyFont="1" applyFill="1" applyBorder="1" applyAlignment="1">
      <alignment horizontal="left" vertical="top" wrapText="1"/>
    </xf>
    <xf numFmtId="1" fontId="23" fillId="3" borderId="71" xfId="2" applyNumberFormat="1" applyFont="1" applyFill="1" applyBorder="1" applyAlignment="1">
      <alignment horizontal="center" vertical="top"/>
    </xf>
    <xf numFmtId="0" fontId="23" fillId="8" borderId="54" xfId="0" applyFont="1" applyFill="1" applyBorder="1" applyAlignment="1">
      <alignment horizontal="left" vertical="top" wrapText="1"/>
    </xf>
    <xf numFmtId="3" fontId="23" fillId="3" borderId="71" xfId="2" applyNumberFormat="1" applyFont="1" applyFill="1" applyBorder="1" applyAlignment="1">
      <alignment horizontal="center" vertical="top"/>
    </xf>
    <xf numFmtId="0" fontId="23" fillId="0" borderId="76" xfId="0" applyFont="1" applyFill="1" applyBorder="1" applyAlignment="1">
      <alignment horizontal="left" vertical="top" wrapText="1"/>
    </xf>
    <xf numFmtId="3" fontId="23" fillId="0" borderId="21" xfId="0" applyNumberFormat="1" applyFont="1" applyFill="1" applyBorder="1" applyAlignment="1">
      <alignment horizontal="center" vertical="top" wrapText="1"/>
    </xf>
    <xf numFmtId="0" fontId="2" fillId="3" borderId="12" xfId="2" applyFont="1" applyFill="1" applyBorder="1" applyAlignment="1">
      <alignment horizontal="left" vertical="top" wrapText="1"/>
    </xf>
    <xf numFmtId="49" fontId="7" fillId="8" borderId="19" xfId="0" applyNumberFormat="1" applyFont="1" applyFill="1" applyBorder="1" applyAlignment="1">
      <alignment horizontal="left" vertical="top" wrapText="1"/>
    </xf>
    <xf numFmtId="1" fontId="2" fillId="8" borderId="71" xfId="0" applyNumberFormat="1" applyFont="1" applyFill="1" applyBorder="1" applyAlignment="1">
      <alignment horizontal="center" vertical="top"/>
    </xf>
    <xf numFmtId="1" fontId="2" fillId="8" borderId="65" xfId="0" applyNumberFormat="1" applyFont="1" applyFill="1" applyBorder="1" applyAlignment="1">
      <alignment horizontal="left" vertical="top" wrapText="1"/>
    </xf>
    <xf numFmtId="1" fontId="2" fillId="3" borderId="65" xfId="2" applyNumberFormat="1" applyFont="1" applyFill="1" applyBorder="1" applyAlignment="1">
      <alignment horizontal="left" vertical="top" wrapText="1"/>
    </xf>
    <xf numFmtId="3" fontId="2" fillId="3" borderId="71" xfId="2" applyNumberFormat="1" applyFont="1" applyFill="1" applyBorder="1" applyAlignment="1">
      <alignment horizontal="center" vertical="top"/>
    </xf>
    <xf numFmtId="3" fontId="2" fillId="0" borderId="21" xfId="0" applyNumberFormat="1" applyFont="1" applyFill="1" applyBorder="1" applyAlignment="1">
      <alignment horizontal="center" vertical="top" wrapText="1"/>
    </xf>
    <xf numFmtId="3" fontId="2" fillId="0" borderId="46" xfId="0" applyNumberFormat="1" applyFont="1" applyFill="1" applyBorder="1" applyAlignment="1">
      <alignment horizontal="center" vertical="top" wrapText="1"/>
    </xf>
    <xf numFmtId="3" fontId="2" fillId="0" borderId="56" xfId="0" applyNumberFormat="1" applyFont="1" applyFill="1" applyBorder="1" applyAlignment="1">
      <alignment horizontal="center" vertical="top" wrapText="1"/>
    </xf>
    <xf numFmtId="0" fontId="2" fillId="8" borderId="69" xfId="0" applyFont="1" applyFill="1" applyBorder="1" applyAlignment="1">
      <alignment horizontal="left" vertical="top" wrapText="1"/>
    </xf>
    <xf numFmtId="0" fontId="2" fillId="8" borderId="73" xfId="0" applyFont="1" applyFill="1" applyBorder="1" applyAlignment="1">
      <alignment horizontal="left" vertical="top" wrapText="1"/>
    </xf>
    <xf numFmtId="0" fontId="0" fillId="8" borderId="21" xfId="0" applyFill="1" applyBorder="1" applyAlignment="1">
      <alignment horizontal="left" vertical="top" wrapText="1"/>
    </xf>
    <xf numFmtId="0" fontId="2" fillId="8" borderId="73" xfId="0" applyFont="1" applyFill="1" applyBorder="1" applyAlignment="1">
      <alignment horizontal="center" vertical="center" textRotation="90" wrapText="1"/>
    </xf>
    <xf numFmtId="49" fontId="2" fillId="8" borderId="30" xfId="0" applyNumberFormat="1" applyFont="1" applyFill="1" applyBorder="1" applyAlignment="1">
      <alignment horizontal="center" vertical="top"/>
    </xf>
    <xf numFmtId="0" fontId="0" fillId="8" borderId="11" xfId="0" applyFill="1" applyBorder="1" applyAlignment="1">
      <alignment horizontal="left" vertical="top" wrapText="1"/>
    </xf>
    <xf numFmtId="0" fontId="2" fillId="8" borderId="11" xfId="0" applyFont="1" applyFill="1" applyBorder="1" applyAlignment="1">
      <alignment horizontal="center" vertical="center" textRotation="90" wrapText="1"/>
    </xf>
    <xf numFmtId="0" fontId="2" fillId="8" borderId="6" xfId="0" applyFont="1" applyFill="1" applyBorder="1" applyAlignment="1">
      <alignment vertical="top" wrapText="1"/>
    </xf>
    <xf numFmtId="49" fontId="3" fillId="9" borderId="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2" fillId="8" borderId="34" xfId="0" applyNumberFormat="1" applyFont="1" applyFill="1" applyBorder="1" applyAlignment="1">
      <alignment horizontal="center" vertical="top"/>
    </xf>
    <xf numFmtId="0" fontId="2" fillId="3" borderId="30" xfId="2" applyFont="1" applyFill="1" applyBorder="1" applyAlignment="1">
      <alignment horizontal="left" vertical="top" wrapText="1"/>
    </xf>
    <xf numFmtId="0" fontId="2" fillId="3" borderId="70" xfId="2" applyFont="1" applyFill="1" applyBorder="1" applyAlignment="1">
      <alignment horizontal="left" vertical="top" wrapText="1" shrinkToFit="1"/>
    </xf>
    <xf numFmtId="0" fontId="2" fillId="0" borderId="70" xfId="1" applyFont="1" applyBorder="1" applyAlignment="1">
      <alignment horizontal="left" vertical="top" wrapText="1"/>
    </xf>
    <xf numFmtId="0" fontId="9" fillId="0" borderId="12" xfId="1" applyFont="1" applyFill="1" applyBorder="1" applyAlignment="1">
      <alignment horizontal="center" vertical="top" wrapText="1"/>
    </xf>
    <xf numFmtId="0" fontId="9" fillId="3" borderId="54" xfId="0" applyFont="1" applyFill="1" applyBorder="1" applyAlignment="1">
      <alignment vertical="top" wrapText="1"/>
    </xf>
    <xf numFmtId="0" fontId="2" fillId="3" borderId="68" xfId="0" applyFont="1" applyFill="1" applyBorder="1" applyAlignment="1">
      <alignment horizontal="center" vertical="top"/>
    </xf>
    <xf numFmtId="0" fontId="9" fillId="0" borderId="69" xfId="1" applyFont="1" applyBorder="1" applyAlignment="1">
      <alignment horizontal="center" vertical="top" wrapText="1"/>
    </xf>
    <xf numFmtId="0" fontId="2" fillId="8" borderId="71" xfId="0" applyFont="1" applyFill="1" applyBorder="1" applyAlignment="1">
      <alignment horizontal="left" vertical="top" wrapText="1"/>
    </xf>
    <xf numFmtId="0" fontId="2" fillId="8" borderId="12" xfId="2" applyFont="1" applyFill="1" applyBorder="1" applyAlignment="1">
      <alignment horizontal="center" vertical="top"/>
    </xf>
    <xf numFmtId="0" fontId="2" fillId="8" borderId="12" xfId="1" applyFont="1" applyFill="1" applyBorder="1" applyAlignment="1">
      <alignment horizontal="center" vertical="top"/>
    </xf>
    <xf numFmtId="0" fontId="9" fillId="8" borderId="12" xfId="1" applyFont="1" applyFill="1" applyBorder="1" applyAlignment="1">
      <alignment horizontal="center" vertical="top" wrapText="1"/>
    </xf>
    <xf numFmtId="164" fontId="2" fillId="8" borderId="30" xfId="0" applyNumberFormat="1" applyFont="1" applyFill="1" applyBorder="1" applyAlignment="1">
      <alignment horizontal="center" vertical="top"/>
    </xf>
    <xf numFmtId="0" fontId="9" fillId="8" borderId="7" xfId="0" applyFont="1" applyFill="1" applyBorder="1" applyAlignment="1">
      <alignment vertical="top" wrapText="1"/>
    </xf>
    <xf numFmtId="49" fontId="7" fillId="8" borderId="39" xfId="0" applyNumberFormat="1" applyFont="1" applyFill="1" applyBorder="1" applyAlignment="1">
      <alignment horizontal="center" vertical="center" wrapText="1"/>
    </xf>
    <xf numFmtId="49" fontId="7" fillId="8" borderId="17" xfId="0" applyNumberFormat="1" applyFont="1" applyFill="1" applyBorder="1" applyAlignment="1">
      <alignment horizontal="center" vertical="center" wrapText="1"/>
    </xf>
    <xf numFmtId="0" fontId="9" fillId="8" borderId="58" xfId="0" applyFont="1" applyFill="1" applyBorder="1" applyAlignment="1">
      <alignment vertical="top" wrapText="1"/>
    </xf>
    <xf numFmtId="49" fontId="7" fillId="8" borderId="12" xfId="0" applyNumberFormat="1" applyFont="1" applyFill="1" applyBorder="1" applyAlignment="1">
      <alignment horizontal="left" vertical="top" wrapText="1"/>
    </xf>
    <xf numFmtId="49" fontId="2" fillId="8" borderId="59" xfId="0" applyNumberFormat="1" applyFont="1" applyFill="1" applyBorder="1" applyAlignment="1">
      <alignment horizontal="left" vertical="top" wrapText="1"/>
    </xf>
    <xf numFmtId="49" fontId="7" fillId="8" borderId="69" xfId="0" applyNumberFormat="1" applyFont="1" applyFill="1" applyBorder="1" applyAlignment="1">
      <alignment horizontal="center" vertical="top"/>
    </xf>
    <xf numFmtId="49" fontId="7" fillId="8" borderId="69" xfId="0" applyNumberFormat="1" applyFont="1" applyFill="1" applyBorder="1" applyAlignment="1">
      <alignment horizontal="center" vertical="top" wrapText="1"/>
    </xf>
    <xf numFmtId="49" fontId="7" fillId="8" borderId="12" xfId="0" applyNumberFormat="1" applyFont="1" applyFill="1" applyBorder="1" applyAlignment="1">
      <alignment horizontal="center" vertical="center" wrapText="1"/>
    </xf>
    <xf numFmtId="164" fontId="7" fillId="8" borderId="51" xfId="0" applyNumberFormat="1" applyFont="1" applyFill="1" applyBorder="1" applyAlignment="1">
      <alignment horizontal="center" vertical="top"/>
    </xf>
    <xf numFmtId="49" fontId="7" fillId="8" borderId="84" xfId="0" applyNumberFormat="1" applyFont="1" applyFill="1" applyBorder="1" applyAlignment="1">
      <alignment horizontal="center" vertical="top" wrapText="1"/>
    </xf>
    <xf numFmtId="0" fontId="2" fillId="8" borderId="49" xfId="0" applyFont="1" applyFill="1" applyBorder="1" applyAlignment="1">
      <alignment horizontal="center" vertical="center" textRotation="90" wrapText="1"/>
    </xf>
    <xf numFmtId="164" fontId="2" fillId="8" borderId="52"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72" xfId="0" applyNumberFormat="1" applyFont="1" applyFill="1" applyBorder="1" applyAlignment="1">
      <alignment horizontal="center" vertical="top"/>
    </xf>
    <xf numFmtId="1" fontId="2" fillId="0" borderId="0" xfId="2" applyNumberFormat="1" applyFont="1" applyFill="1" applyBorder="1" applyAlignment="1">
      <alignment horizontal="left" vertical="top" wrapText="1"/>
    </xf>
    <xf numFmtId="1" fontId="2" fillId="0" borderId="12" xfId="2" applyNumberFormat="1" applyFont="1" applyFill="1" applyBorder="1" applyAlignment="1">
      <alignment horizontal="left" vertical="top" wrapText="1"/>
    </xf>
    <xf numFmtId="49" fontId="3" fillId="8" borderId="39" xfId="0" applyNumberFormat="1" applyFont="1" applyFill="1" applyBorder="1" applyAlignment="1">
      <alignment horizontal="center" vertical="top" wrapText="1"/>
    </xf>
    <xf numFmtId="0" fontId="2" fillId="8" borderId="8" xfId="0" applyFont="1" applyFill="1" applyBorder="1" applyAlignment="1">
      <alignment horizontal="center" vertical="center" textRotation="90" wrapText="1"/>
    </xf>
    <xf numFmtId="49" fontId="2" fillId="8" borderId="39"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0" fontId="2" fillId="0" borderId="42" xfId="0" applyFont="1" applyFill="1" applyBorder="1" applyAlignment="1">
      <alignment vertical="top" wrapText="1"/>
    </xf>
    <xf numFmtId="0" fontId="2" fillId="8" borderId="8" xfId="0" applyFont="1" applyFill="1" applyBorder="1" applyAlignment="1">
      <alignment horizontal="center" vertical="top"/>
    </xf>
    <xf numFmtId="0" fontId="2" fillId="8" borderId="39" xfId="0" applyFont="1" applyFill="1" applyBorder="1" applyAlignment="1">
      <alignment horizontal="center" vertical="top"/>
    </xf>
    <xf numFmtId="1" fontId="2" fillId="8" borderId="11" xfId="2" applyNumberFormat="1" applyFont="1" applyFill="1" applyBorder="1" applyAlignment="1">
      <alignment horizontal="center" vertical="top"/>
    </xf>
    <xf numFmtId="1" fontId="2" fillId="3" borderId="71" xfId="2" applyNumberFormat="1" applyFont="1" applyFill="1" applyBorder="1" applyAlignment="1">
      <alignment horizontal="center" vertical="top"/>
    </xf>
    <xf numFmtId="0" fontId="2" fillId="0" borderId="53" xfId="0" applyFont="1" applyBorder="1" applyAlignment="1">
      <alignment vertical="top" wrapText="1"/>
    </xf>
    <xf numFmtId="1" fontId="2" fillId="8" borderId="12" xfId="0" applyNumberFormat="1" applyFont="1" applyFill="1" applyBorder="1" applyAlignment="1">
      <alignment horizontal="center" vertical="top"/>
    </xf>
    <xf numFmtId="1" fontId="2" fillId="3" borderId="12" xfId="2" applyNumberFormat="1" applyFont="1" applyFill="1" applyBorder="1" applyAlignment="1">
      <alignment horizontal="center" vertical="top"/>
    </xf>
    <xf numFmtId="3" fontId="2" fillId="3" borderId="12" xfId="2" applyNumberFormat="1" applyFont="1" applyFill="1" applyBorder="1" applyAlignment="1">
      <alignment horizontal="center" vertical="top"/>
    </xf>
    <xf numFmtId="1" fontId="2" fillId="3" borderId="86" xfId="2" applyNumberFormat="1" applyFont="1" applyFill="1" applyBorder="1" applyAlignment="1">
      <alignment horizontal="center" vertical="top"/>
    </xf>
    <xf numFmtId="3" fontId="2" fillId="3" borderId="11" xfId="2" applyNumberFormat="1" applyFont="1" applyFill="1" applyBorder="1" applyAlignment="1">
      <alignment horizontal="center" vertical="top"/>
    </xf>
    <xf numFmtId="49" fontId="2" fillId="8" borderId="74" xfId="0" applyNumberFormat="1" applyFont="1" applyFill="1" applyBorder="1" applyAlignment="1">
      <alignment horizontal="center" vertical="top"/>
    </xf>
    <xf numFmtId="0" fontId="2" fillId="8" borderId="4" xfId="0" applyFont="1" applyFill="1" applyBorder="1" applyAlignment="1">
      <alignment horizontal="center" vertical="top" wrapText="1"/>
    </xf>
    <xf numFmtId="0" fontId="15" fillId="8" borderId="80" xfId="0" applyFont="1" applyFill="1" applyBorder="1" applyAlignment="1">
      <alignment vertical="top" wrapText="1"/>
    </xf>
    <xf numFmtId="0" fontId="15" fillId="8" borderId="79" xfId="0" applyFont="1" applyFill="1" applyBorder="1" applyAlignment="1">
      <alignment vertical="top" wrapText="1"/>
    </xf>
    <xf numFmtId="49" fontId="2" fillId="8" borderId="64"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0" fontId="15" fillId="8" borderId="13" xfId="0" applyFont="1" applyFill="1" applyBorder="1" applyAlignment="1">
      <alignment vertical="top" wrapText="1"/>
    </xf>
    <xf numFmtId="0" fontId="2" fillId="10" borderId="87" xfId="0" applyFont="1" applyFill="1" applyBorder="1" applyAlignment="1">
      <alignment vertical="top" wrapText="1"/>
    </xf>
    <xf numFmtId="0" fontId="2" fillId="10" borderId="77" xfId="0" applyFont="1" applyFill="1" applyBorder="1" applyAlignment="1">
      <alignment horizontal="center" vertical="top"/>
    </xf>
    <xf numFmtId="0" fontId="2" fillId="10" borderId="81" xfId="0" applyFont="1" applyFill="1" applyBorder="1" applyAlignment="1">
      <alignment horizontal="center" vertical="top" wrapText="1"/>
    </xf>
    <xf numFmtId="0" fontId="2" fillId="10" borderId="83" xfId="0" applyFont="1" applyFill="1" applyBorder="1" applyAlignment="1">
      <alignment horizontal="left" vertical="top" wrapText="1"/>
    </xf>
    <xf numFmtId="0" fontId="2" fillId="8" borderId="61" xfId="0" applyFont="1" applyFill="1" applyBorder="1" applyAlignment="1">
      <alignment horizontal="left" vertical="top" wrapText="1"/>
    </xf>
    <xf numFmtId="0" fontId="23" fillId="8" borderId="75" xfId="0" applyFont="1" applyFill="1" applyBorder="1" applyAlignment="1">
      <alignment horizontal="center" vertical="top"/>
    </xf>
    <xf numFmtId="0" fontId="2" fillId="8" borderId="74" xfId="0" applyFont="1" applyFill="1" applyBorder="1" applyAlignment="1">
      <alignment horizontal="left" vertical="top" wrapText="1"/>
    </xf>
    <xf numFmtId="49" fontId="3" fillId="8" borderId="74" xfId="0" applyNumberFormat="1" applyFont="1" applyFill="1" applyBorder="1" applyAlignment="1">
      <alignment horizontal="center" vertical="top"/>
    </xf>
    <xf numFmtId="49" fontId="3" fillId="8" borderId="61" xfId="0" applyNumberFormat="1" applyFont="1" applyFill="1" applyBorder="1" applyAlignment="1">
      <alignment horizontal="center" vertical="top"/>
    </xf>
    <xf numFmtId="164" fontId="7" fillId="8" borderId="47" xfId="0" applyNumberFormat="1" applyFont="1" applyFill="1" applyBorder="1" applyAlignment="1">
      <alignment horizontal="center" vertical="top"/>
    </xf>
    <xf numFmtId="0" fontId="2" fillId="10" borderId="68" xfId="0" applyFont="1" applyFill="1" applyBorder="1" applyAlignment="1">
      <alignment horizontal="center" vertical="top"/>
    </xf>
    <xf numFmtId="0" fontId="2" fillId="10" borderId="69" xfId="0" applyFont="1" applyFill="1" applyBorder="1" applyAlignment="1">
      <alignment horizontal="center" vertical="top"/>
    </xf>
    <xf numFmtId="0" fontId="2" fillId="10" borderId="69" xfId="0" applyFont="1" applyFill="1" applyBorder="1" applyAlignment="1">
      <alignment horizontal="left" vertical="top" wrapText="1"/>
    </xf>
    <xf numFmtId="0" fontId="2" fillId="10" borderId="62" xfId="0" applyFont="1" applyFill="1" applyBorder="1" applyAlignment="1">
      <alignment horizontal="left" vertical="top" wrapText="1"/>
    </xf>
    <xf numFmtId="0" fontId="2" fillId="8" borderId="1" xfId="0" applyFont="1" applyFill="1" applyBorder="1" applyAlignment="1">
      <alignment horizontal="center" vertical="center" textRotation="90" wrapText="1"/>
    </xf>
    <xf numFmtId="49" fontId="3" fillId="8" borderId="28" xfId="0" applyNumberFormat="1" applyFont="1" applyFill="1" applyBorder="1" applyAlignment="1">
      <alignment horizontal="center" vertical="top"/>
    </xf>
    <xf numFmtId="0" fontId="2" fillId="8" borderId="14" xfId="0" applyFont="1" applyFill="1" applyBorder="1" applyAlignment="1">
      <alignment horizontal="center" vertical="top" wrapText="1"/>
    </xf>
    <xf numFmtId="164" fontId="2" fillId="8" borderId="26"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0" fontId="2" fillId="8" borderId="10" xfId="0" applyFont="1" applyFill="1" applyBorder="1" applyAlignment="1">
      <alignment vertical="top" wrapText="1"/>
    </xf>
    <xf numFmtId="0" fontId="2" fillId="0" borderId="4" xfId="0" applyFont="1" applyFill="1" applyBorder="1" applyAlignment="1">
      <alignment horizontal="center" vertical="top" wrapText="1"/>
    </xf>
    <xf numFmtId="164" fontId="2" fillId="0" borderId="52" xfId="0" applyNumberFormat="1" applyFont="1" applyBorder="1" applyAlignment="1">
      <alignment horizontal="center" vertical="top"/>
    </xf>
    <xf numFmtId="164" fontId="2" fillId="0" borderId="4" xfId="0" applyNumberFormat="1" applyFont="1" applyBorder="1" applyAlignment="1">
      <alignment horizontal="center" vertical="top"/>
    </xf>
    <xf numFmtId="164" fontId="2" fillId="0" borderId="72" xfId="0" applyNumberFormat="1" applyFont="1" applyBorder="1" applyAlignment="1">
      <alignment horizontal="center" vertical="top"/>
    </xf>
    <xf numFmtId="49" fontId="3" fillId="8" borderId="56" xfId="0" applyNumberFormat="1" applyFont="1" applyFill="1" applyBorder="1" applyAlignment="1">
      <alignment horizontal="center" vertical="top"/>
    </xf>
    <xf numFmtId="0" fontId="2" fillId="10" borderId="73" xfId="0" applyFont="1" applyFill="1" applyBorder="1" applyAlignment="1">
      <alignment horizontal="center" vertical="top"/>
    </xf>
    <xf numFmtId="0" fontId="2" fillId="10" borderId="74" xfId="0" applyFont="1" applyFill="1" applyBorder="1" applyAlignment="1">
      <alignment horizontal="center" vertical="top"/>
    </xf>
    <xf numFmtId="0" fontId="2" fillId="10" borderId="21" xfId="0" applyFont="1" applyFill="1" applyBorder="1" applyAlignment="1">
      <alignment horizontal="center" vertical="top"/>
    </xf>
    <xf numFmtId="0" fontId="2" fillId="10" borderId="61" xfId="0" applyFont="1" applyFill="1" applyBorder="1" applyAlignment="1">
      <alignment horizontal="center" vertical="top"/>
    </xf>
    <xf numFmtId="0" fontId="2" fillId="8" borderId="41" xfId="0" applyFont="1" applyFill="1" applyBorder="1" applyAlignment="1">
      <alignment vertical="top" wrapText="1"/>
    </xf>
    <xf numFmtId="164" fontId="7" fillId="8" borderId="52"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164" fontId="7" fillId="8" borderId="72" xfId="0" applyNumberFormat="1" applyFont="1" applyFill="1" applyBorder="1" applyAlignment="1">
      <alignment horizontal="center" vertical="top"/>
    </xf>
    <xf numFmtId="0" fontId="2" fillId="10" borderId="40" xfId="0" applyFont="1" applyFill="1" applyBorder="1" applyAlignment="1">
      <alignment vertical="top" wrapText="1"/>
    </xf>
    <xf numFmtId="0" fontId="2" fillId="10" borderId="76" xfId="0" applyFont="1" applyFill="1" applyBorder="1" applyAlignment="1">
      <alignment vertical="top" wrapText="1"/>
    </xf>
    <xf numFmtId="3" fontId="2" fillId="10" borderId="11" xfId="0" applyNumberFormat="1" applyFont="1" applyFill="1" applyBorder="1" applyAlignment="1">
      <alignment horizontal="center" vertical="top"/>
    </xf>
    <xf numFmtId="3" fontId="2" fillId="10" borderId="0" xfId="0" applyNumberFormat="1" applyFont="1" applyFill="1" applyBorder="1" applyAlignment="1">
      <alignment horizontal="center" vertical="top"/>
    </xf>
    <xf numFmtId="3" fontId="2" fillId="8" borderId="48" xfId="0" applyNumberFormat="1" applyFont="1" applyFill="1" applyBorder="1" applyAlignment="1">
      <alignment horizontal="left" vertical="top" wrapText="1"/>
    </xf>
    <xf numFmtId="0" fontId="25" fillId="8" borderId="6" xfId="0" applyFont="1" applyFill="1" applyBorder="1" applyAlignment="1">
      <alignment horizontal="left" wrapText="1"/>
    </xf>
    <xf numFmtId="0" fontId="2" fillId="8" borderId="58" xfId="0" applyFont="1" applyFill="1" applyBorder="1" applyAlignment="1">
      <alignment horizontal="left" vertical="top" wrapText="1"/>
    </xf>
    <xf numFmtId="0" fontId="2" fillId="8" borderId="85" xfId="0" applyFont="1" applyFill="1" applyBorder="1" applyAlignment="1">
      <alignment horizontal="left" vertical="top"/>
    </xf>
    <xf numFmtId="0" fontId="2" fillId="8" borderId="53" xfId="0" applyFont="1" applyFill="1" applyBorder="1" applyAlignment="1">
      <alignment horizontal="left" vertical="top" wrapText="1"/>
    </xf>
    <xf numFmtId="0" fontId="2" fillId="8" borderId="71" xfId="0" applyFont="1" applyFill="1" applyBorder="1" applyAlignment="1">
      <alignment horizontal="left" vertical="top"/>
    </xf>
    <xf numFmtId="0" fontId="2" fillId="8" borderId="79" xfId="0" applyFont="1" applyFill="1" applyBorder="1" applyAlignment="1">
      <alignment horizontal="left" vertical="top" wrapText="1"/>
    </xf>
    <xf numFmtId="0" fontId="2" fillId="8" borderId="75" xfId="0" applyFont="1" applyFill="1" applyBorder="1" applyAlignment="1">
      <alignment horizontal="left" vertical="top"/>
    </xf>
    <xf numFmtId="0" fontId="2" fillId="8" borderId="78" xfId="0" applyFont="1" applyFill="1" applyBorder="1" applyAlignment="1">
      <alignment horizontal="left" vertical="top"/>
    </xf>
    <xf numFmtId="3" fontId="2" fillId="10" borderId="18" xfId="0" applyNumberFormat="1" applyFont="1" applyFill="1" applyBorder="1" applyAlignment="1">
      <alignment horizontal="center" vertical="top"/>
    </xf>
    <xf numFmtId="3" fontId="2" fillId="10" borderId="48" xfId="0" applyNumberFormat="1" applyFont="1" applyFill="1" applyBorder="1" applyAlignment="1">
      <alignment horizontal="center" vertical="top"/>
    </xf>
    <xf numFmtId="0" fontId="5" fillId="10" borderId="7" xfId="0" applyFont="1" applyFill="1" applyBorder="1" applyAlignment="1">
      <alignment vertical="top" wrapText="1"/>
    </xf>
    <xf numFmtId="3" fontId="2" fillId="10" borderId="8" xfId="0" applyNumberFormat="1" applyFont="1" applyFill="1" applyBorder="1" applyAlignment="1">
      <alignment horizontal="center" vertical="top"/>
    </xf>
    <xf numFmtId="3" fontId="2" fillId="10" borderId="20" xfId="0" applyNumberFormat="1" applyFont="1" applyFill="1" applyBorder="1" applyAlignment="1">
      <alignment horizontal="center" vertical="top"/>
    </xf>
    <xf numFmtId="0" fontId="2" fillId="10" borderId="8" xfId="0" applyFont="1" applyFill="1" applyBorder="1" applyAlignment="1">
      <alignment vertical="top" wrapText="1"/>
    </xf>
    <xf numFmtId="0" fontId="20" fillId="0" borderId="0" xfId="0" applyFont="1" applyAlignment="1">
      <alignment horizontal="right" vertical="top"/>
    </xf>
    <xf numFmtId="0" fontId="20" fillId="0" borderId="0" xfId="2" applyFont="1" applyFill="1" applyAlignment="1">
      <alignment horizontal="right" vertical="top"/>
    </xf>
    <xf numFmtId="0" fontId="2" fillId="9" borderId="28" xfId="0" applyFont="1" applyFill="1" applyBorder="1" applyAlignment="1">
      <alignment vertical="top" wrapText="1"/>
    </xf>
    <xf numFmtId="0" fontId="2" fillId="9" borderId="46" xfId="0" applyFont="1" applyFill="1" applyBorder="1" applyAlignment="1">
      <alignment vertical="top" wrapText="1"/>
    </xf>
    <xf numFmtId="49" fontId="6" fillId="6" borderId="38" xfId="0" applyNumberFormat="1" applyFont="1" applyFill="1" applyBorder="1" applyAlignment="1">
      <alignment horizontal="left" vertical="top" wrapText="1"/>
    </xf>
    <xf numFmtId="0" fontId="6" fillId="4" borderId="26" xfId="0" applyFont="1" applyFill="1" applyBorder="1" applyAlignment="1">
      <alignment horizontal="left" vertical="top" wrapText="1"/>
    </xf>
    <xf numFmtId="0" fontId="3" fillId="2" borderId="26" xfId="0" applyFont="1" applyFill="1" applyBorder="1" applyAlignment="1">
      <alignment horizontal="left" vertical="top" wrapText="1"/>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24" xfId="0" applyNumberFormat="1" applyFont="1" applyFill="1" applyBorder="1" applyAlignment="1">
      <alignment horizontal="left" vertical="top"/>
    </xf>
    <xf numFmtId="49" fontId="3" fillId="9" borderId="22"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2" fillId="8" borderId="39" xfId="0" applyFont="1" applyFill="1" applyBorder="1" applyAlignment="1">
      <alignment horizontal="left" vertical="top" wrapText="1"/>
    </xf>
    <xf numFmtId="49" fontId="2" fillId="8" borderId="30" xfId="0" applyNumberFormat="1" applyFont="1" applyFill="1" applyBorder="1" applyAlignment="1">
      <alignment horizontal="center" vertical="top"/>
    </xf>
    <xf numFmtId="3" fontId="2" fillId="8" borderId="12" xfId="0" applyNumberFormat="1" applyFont="1" applyFill="1" applyBorder="1" applyAlignment="1">
      <alignment horizontal="left" vertical="top" wrapText="1"/>
    </xf>
    <xf numFmtId="49" fontId="3" fillId="8" borderId="8" xfId="0" applyNumberFormat="1" applyFont="1" applyFill="1" applyBorder="1" applyAlignment="1">
      <alignment horizontal="center" vertical="top"/>
    </xf>
    <xf numFmtId="0" fontId="2" fillId="0" borderId="50" xfId="0" applyFont="1" applyFill="1" applyBorder="1" applyAlignment="1">
      <alignment horizontal="center" vertical="center" textRotation="90" wrapText="1"/>
    </xf>
    <xf numFmtId="0" fontId="2" fillId="8" borderId="32" xfId="0" applyFont="1" applyFill="1" applyBorder="1" applyAlignment="1">
      <alignment horizontal="center" vertical="top"/>
    </xf>
    <xf numFmtId="164" fontId="2" fillId="8" borderId="20" xfId="0" applyNumberFormat="1" applyFont="1" applyFill="1" applyBorder="1" applyAlignment="1">
      <alignment horizontal="center" vertical="top"/>
    </xf>
    <xf numFmtId="164" fontId="2" fillId="8" borderId="32" xfId="0" applyNumberFormat="1" applyFont="1" applyFill="1" applyBorder="1" applyAlignment="1">
      <alignment horizontal="center" vertical="top"/>
    </xf>
    <xf numFmtId="164" fontId="2" fillId="8" borderId="43" xfId="0" applyNumberFormat="1" applyFont="1" applyFill="1" applyBorder="1" applyAlignment="1">
      <alignment horizontal="center" vertical="top"/>
    </xf>
    <xf numFmtId="164" fontId="23" fillId="8" borderId="88" xfId="0" applyNumberFormat="1" applyFont="1" applyFill="1" applyBorder="1" applyAlignment="1">
      <alignment horizontal="left" vertical="top" wrapText="1"/>
    </xf>
    <xf numFmtId="1" fontId="23" fillId="8" borderId="89" xfId="0" applyNumberFormat="1" applyFont="1" applyFill="1" applyBorder="1" applyAlignment="1">
      <alignment horizontal="center" vertical="top"/>
    </xf>
    <xf numFmtId="1" fontId="2" fillId="8" borderId="89" xfId="0" applyNumberFormat="1" applyFont="1" applyFill="1" applyBorder="1" applyAlignment="1">
      <alignment horizontal="center" vertical="top"/>
    </xf>
    <xf numFmtId="1" fontId="2" fillId="8" borderId="90" xfId="0" applyNumberFormat="1" applyFont="1" applyFill="1" applyBorder="1" applyAlignment="1">
      <alignment horizontal="left" vertical="top" wrapText="1"/>
    </xf>
    <xf numFmtId="1" fontId="2" fillId="8" borderId="17" xfId="0" applyNumberFormat="1" applyFont="1" applyFill="1" applyBorder="1" applyAlignment="1">
      <alignment horizontal="center" vertical="top"/>
    </xf>
    <xf numFmtId="0" fontId="21" fillId="0" borderId="0" xfId="0" applyFont="1" applyAlignment="1">
      <alignment horizontal="left" vertical="center" wrapText="1"/>
    </xf>
    <xf numFmtId="0" fontId="20" fillId="0" borderId="0" xfId="0" applyFont="1" applyAlignment="1">
      <alignment horizontal="left"/>
    </xf>
    <xf numFmtId="0" fontId="20" fillId="0" borderId="0" xfId="2" applyFont="1" applyFill="1" applyAlignment="1">
      <alignment horizontal="left"/>
    </xf>
    <xf numFmtId="0" fontId="20" fillId="0" borderId="0" xfId="0" applyFont="1" applyBorder="1" applyAlignment="1">
      <alignment horizontal="left" vertical="top" wrapText="1"/>
    </xf>
    <xf numFmtId="0" fontId="0" fillId="0" borderId="0" xfId="0" applyAlignment="1">
      <alignment horizontal="left" vertical="top" wrapText="1"/>
    </xf>
    <xf numFmtId="0" fontId="20" fillId="0" borderId="0" xfId="0" applyFont="1" applyAlignment="1">
      <alignment horizontal="left" vertical="top" wrapText="1"/>
    </xf>
    <xf numFmtId="0" fontId="19" fillId="0" borderId="0" xfId="0" applyFont="1" applyAlignment="1">
      <alignment horizontal="center"/>
    </xf>
    <xf numFmtId="0" fontId="19" fillId="0" borderId="0" xfId="0" applyFont="1" applyAlignment="1">
      <alignment horizontal="center" wrapText="1"/>
    </xf>
    <xf numFmtId="0" fontId="19" fillId="0" borderId="0" xfId="0" applyFont="1" applyAlignment="1">
      <alignment horizontal="left" vertical="top"/>
    </xf>
    <xf numFmtId="0" fontId="2" fillId="0" borderId="0" xfId="0" applyFont="1" applyAlignment="1">
      <alignment horizontal="center" vertical="top"/>
    </xf>
    <xf numFmtId="0" fontId="17" fillId="0" borderId="0" xfId="0" applyFont="1" applyAlignment="1">
      <alignment horizontal="center" vertical="top"/>
    </xf>
    <xf numFmtId="0" fontId="2"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3" fontId="3" fillId="0" borderId="22"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3" fillId="0" borderId="55" xfId="0" applyNumberFormat="1" applyFont="1" applyBorder="1" applyAlignment="1">
      <alignment horizontal="center" vertical="center" wrapText="1"/>
    </xf>
    <xf numFmtId="3" fontId="3" fillId="0" borderId="48" xfId="0" applyNumberFormat="1" applyFont="1" applyBorder="1" applyAlignment="1">
      <alignment horizontal="center" vertical="center" wrapText="1"/>
    </xf>
    <xf numFmtId="3" fontId="3" fillId="0" borderId="66" xfId="0" applyNumberFormat="1" applyFont="1" applyBorder="1" applyAlignment="1">
      <alignment horizontal="center" vertical="center" wrapText="1"/>
    </xf>
    <xf numFmtId="0" fontId="0" fillId="0" borderId="42" xfId="0" applyBorder="1" applyAlignment="1">
      <alignment horizontal="center" vertical="center" wrapText="1"/>
    </xf>
    <xf numFmtId="0" fontId="0" fillId="0" borderId="20" xfId="0" applyBorder="1" applyAlignment="1">
      <alignment horizontal="center" vertical="center" wrapText="1"/>
    </xf>
    <xf numFmtId="0" fontId="0" fillId="0" borderId="43" xfId="0" applyBorder="1" applyAlignment="1">
      <alignment horizontal="center" vertical="center" wrapText="1"/>
    </xf>
    <xf numFmtId="3" fontId="3" fillId="0" borderId="33" xfId="0" applyNumberFormat="1" applyFont="1" applyBorder="1" applyAlignment="1">
      <alignment horizontal="center" vertical="center" wrapText="1"/>
    </xf>
    <xf numFmtId="3" fontId="3" fillId="0" borderId="32" xfId="0" applyNumberFormat="1" applyFont="1" applyBorder="1" applyAlignment="1">
      <alignment horizontal="center" vertical="center" wrapText="1"/>
    </xf>
    <xf numFmtId="0" fontId="13" fillId="0" borderId="0" xfId="0" applyFont="1" applyAlignment="1">
      <alignment horizontal="center" vertical="top" wrapText="1"/>
    </xf>
    <xf numFmtId="0" fontId="0" fillId="0" borderId="0" xfId="0" applyAlignment="1">
      <alignment horizontal="center" vertical="top" wrapText="1"/>
    </xf>
    <xf numFmtId="0" fontId="3" fillId="9" borderId="74" xfId="0" applyFont="1" applyFill="1" applyBorder="1" applyAlignment="1">
      <alignment horizontal="left" vertical="top" wrapText="1"/>
    </xf>
    <xf numFmtId="0" fontId="18" fillId="9" borderId="52" xfId="0" applyFont="1" applyFill="1" applyBorder="1" applyAlignment="1">
      <alignment horizontal="left" vertical="top" wrapText="1"/>
    </xf>
    <xf numFmtId="0" fontId="18" fillId="9" borderId="80" xfId="0" applyFont="1" applyFill="1" applyBorder="1" applyAlignment="1">
      <alignment horizontal="left" vertical="top" wrapText="1"/>
    </xf>
    <xf numFmtId="0" fontId="18" fillId="9" borderId="61" xfId="0" applyFont="1" applyFill="1" applyBorder="1" applyAlignment="1">
      <alignment horizontal="left" vertical="top"/>
    </xf>
    <xf numFmtId="0" fontId="18" fillId="9" borderId="46" xfId="0" applyFont="1" applyFill="1" applyBorder="1" applyAlignment="1">
      <alignment horizontal="left" vertical="top"/>
    </xf>
    <xf numFmtId="0" fontId="18" fillId="9" borderId="13" xfId="0" applyFont="1" applyFill="1" applyBorder="1" applyAlignment="1">
      <alignment horizontal="left" vertical="top"/>
    </xf>
    <xf numFmtId="0" fontId="2" fillId="9" borderId="28" xfId="0" applyFont="1" applyFill="1" applyBorder="1" applyAlignment="1">
      <alignment vertical="top" wrapText="1"/>
    </xf>
    <xf numFmtId="0" fontId="2" fillId="9" borderId="26" xfId="0" applyFont="1" applyFill="1" applyBorder="1" applyAlignment="1">
      <alignment vertical="top" wrapText="1"/>
    </xf>
    <xf numFmtId="0" fontId="2" fillId="9" borderId="67" xfId="0" applyFont="1" applyFill="1" applyBorder="1" applyAlignment="1">
      <alignment vertical="top" wrapText="1"/>
    </xf>
    <xf numFmtId="0" fontId="2" fillId="9" borderId="61" xfId="0" applyFont="1" applyFill="1" applyBorder="1" applyAlignment="1">
      <alignment vertical="top" wrapText="1"/>
    </xf>
    <xf numFmtId="0" fontId="2" fillId="9" borderId="46" xfId="0" applyFont="1" applyFill="1" applyBorder="1" applyAlignment="1">
      <alignment vertical="top" wrapText="1"/>
    </xf>
    <xf numFmtId="0" fontId="2" fillId="9" borderId="13" xfId="0" applyFont="1" applyFill="1" applyBorder="1" applyAlignment="1">
      <alignment vertical="top" wrapText="1"/>
    </xf>
    <xf numFmtId="0" fontId="2" fillId="0" borderId="34"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7" xfId="0" applyFont="1" applyBorder="1" applyAlignment="1">
      <alignment horizontal="center" vertical="center" wrapText="1"/>
    </xf>
    <xf numFmtId="3" fontId="9" fillId="0" borderId="40"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32" xfId="0" applyNumberFormat="1" applyFont="1" applyBorder="1" applyAlignment="1">
      <alignment horizontal="center" vertical="center" wrapText="1"/>
    </xf>
    <xf numFmtId="0" fontId="2" fillId="0" borderId="73"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20" xfId="0" applyFont="1" applyBorder="1" applyAlignment="1">
      <alignment horizontal="right" vertical="top" wrapText="1"/>
    </xf>
    <xf numFmtId="0" fontId="2" fillId="0" borderId="22"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18" xfId="0" applyFont="1" applyBorder="1" applyAlignment="1">
      <alignment horizontal="center" vertical="center" textRotation="90" shrinkToFit="1"/>
    </xf>
    <xf numFmtId="0" fontId="2" fillId="0" borderId="11" xfId="0" applyFont="1" applyBorder="1" applyAlignment="1">
      <alignment horizontal="center" vertical="center" textRotation="90" shrinkToFit="1"/>
    </xf>
    <xf numFmtId="0" fontId="2" fillId="0" borderId="8" xfId="0" applyFont="1" applyBorder="1" applyAlignment="1">
      <alignment horizontal="center" vertical="center" textRotation="90" shrinkToFit="1"/>
    </xf>
    <xf numFmtId="0" fontId="2" fillId="0" borderId="34"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39" xfId="0" applyFont="1" applyBorder="1" applyAlignment="1">
      <alignment horizontal="center" vertical="center" shrinkToFit="1"/>
    </xf>
    <xf numFmtId="0" fontId="9" fillId="0" borderId="60" xfId="0" applyFont="1" applyBorder="1" applyAlignment="1">
      <alignment horizontal="center" vertical="center" wrapText="1"/>
    </xf>
    <xf numFmtId="0" fontId="9" fillId="0" borderId="42" xfId="0" applyFont="1" applyBorder="1" applyAlignment="1">
      <alignment horizontal="center" vertical="center" wrapText="1"/>
    </xf>
    <xf numFmtId="0" fontId="2" fillId="0" borderId="55" xfId="0" applyFont="1" applyBorder="1" applyAlignment="1">
      <alignment horizontal="center" vertical="center" textRotation="90" shrinkToFit="1"/>
    </xf>
    <xf numFmtId="0" fontId="2" fillId="0" borderId="41" xfId="0" applyFont="1" applyBorder="1" applyAlignment="1">
      <alignment horizontal="center" vertical="center" textRotation="90" shrinkToFit="1"/>
    </xf>
    <xf numFmtId="0" fontId="2" fillId="0" borderId="42" xfId="0" applyFont="1" applyBorder="1" applyAlignment="1">
      <alignment horizontal="center" vertical="center" textRotation="90" shrinkToFit="1"/>
    </xf>
    <xf numFmtId="0" fontId="2" fillId="0" borderId="19" xfId="0" applyNumberFormat="1" applyFont="1" applyBorder="1" applyAlignment="1">
      <alignment horizontal="center" vertical="center" textRotation="90" shrinkToFit="1"/>
    </xf>
    <xf numFmtId="0" fontId="2" fillId="0" borderId="12" xfId="0" applyNumberFormat="1" applyFont="1" applyBorder="1" applyAlignment="1">
      <alignment horizontal="center" vertical="center" textRotation="90" shrinkToFit="1"/>
    </xf>
    <xf numFmtId="0" fontId="2" fillId="0" borderId="17" xfId="0" applyNumberFormat="1"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2" xfId="0" applyFont="1" applyBorder="1" applyAlignment="1">
      <alignment horizontal="center" vertical="center" textRotation="90" shrinkToFit="1"/>
    </xf>
    <xf numFmtId="49" fontId="6" fillId="6" borderId="35" xfId="0" applyNumberFormat="1" applyFont="1" applyFill="1" applyBorder="1" applyAlignment="1">
      <alignment horizontal="left" vertical="top" wrapText="1"/>
    </xf>
    <xf numFmtId="49" fontId="6" fillId="6" borderId="38" xfId="0" applyNumberFormat="1" applyFont="1" applyFill="1" applyBorder="1" applyAlignment="1">
      <alignment horizontal="left" vertical="top" wrapText="1"/>
    </xf>
    <xf numFmtId="0" fontId="6" fillId="4" borderId="37" xfId="0" applyFont="1" applyFill="1" applyBorder="1" applyAlignment="1">
      <alignment horizontal="left" vertical="top" wrapText="1"/>
    </xf>
    <xf numFmtId="0" fontId="6" fillId="4" borderId="26"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6" xfId="0" applyFont="1" applyFill="1" applyBorder="1" applyAlignment="1">
      <alignment horizontal="left" vertical="top" wrapText="1"/>
    </xf>
    <xf numFmtId="3" fontId="16" fillId="0" borderId="55" xfId="0" applyNumberFormat="1" applyFont="1" applyBorder="1" applyAlignment="1">
      <alignment horizontal="center" vertical="center" wrapText="1"/>
    </xf>
    <xf numFmtId="3" fontId="16" fillId="0" borderId="48" xfId="0" applyNumberFormat="1" applyFont="1" applyBorder="1" applyAlignment="1">
      <alignment horizontal="center" vertical="center" wrapText="1"/>
    </xf>
    <xf numFmtId="3" fontId="16" fillId="0" borderId="66" xfId="0" applyNumberFormat="1" applyFont="1" applyBorder="1" applyAlignment="1">
      <alignment horizontal="center" vertical="center" wrapText="1"/>
    </xf>
    <xf numFmtId="0" fontId="9" fillId="0" borderId="55" xfId="0" applyFont="1" applyBorder="1" applyAlignment="1">
      <alignment horizontal="center" vertical="center" wrapText="1"/>
    </xf>
    <xf numFmtId="0" fontId="9" fillId="0" borderId="48" xfId="0" applyFont="1" applyBorder="1" applyAlignment="1">
      <alignment horizontal="center" vertical="center" wrapText="1"/>
    </xf>
    <xf numFmtId="0" fontId="2" fillId="9" borderId="28" xfId="0" applyFont="1" applyFill="1" applyBorder="1" applyAlignment="1">
      <alignment horizontal="left" vertical="top" wrapText="1"/>
    </xf>
    <xf numFmtId="0" fontId="5" fillId="9" borderId="27" xfId="0" applyFont="1" applyFill="1" applyBorder="1" applyAlignment="1">
      <alignment horizontal="left" vertical="top" wrapText="1"/>
    </xf>
    <xf numFmtId="0" fontId="0" fillId="9" borderId="27" xfId="0" applyFill="1" applyBorder="1" applyAlignment="1">
      <alignment horizontal="left" vertical="top" wrapText="1"/>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49" fontId="3" fillId="2" borderId="39" xfId="0" applyNumberFormat="1" applyFont="1" applyFill="1" applyBorder="1" applyAlignment="1">
      <alignment horizontal="center" vertical="top"/>
    </xf>
    <xf numFmtId="49" fontId="3" fillId="0" borderId="11" xfId="0" applyNumberFormat="1" applyFont="1" applyBorder="1" applyAlignment="1">
      <alignment horizontal="center" vertical="top"/>
    </xf>
    <xf numFmtId="49" fontId="3" fillId="0" borderId="8" xfId="0" applyNumberFormat="1" applyFont="1" applyBorder="1" applyAlignment="1">
      <alignment horizontal="center" vertical="top"/>
    </xf>
    <xf numFmtId="0" fontId="2" fillId="3" borderId="11"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49" xfId="0" applyFont="1" applyFill="1" applyBorder="1" applyAlignment="1">
      <alignment vertical="center" textRotation="90" wrapText="1"/>
    </xf>
    <xf numFmtId="0" fontId="2" fillId="0" borderId="50" xfId="0" applyFont="1" applyFill="1" applyBorder="1" applyAlignment="1">
      <alignment vertical="center" textRotation="90" wrapText="1"/>
    </xf>
    <xf numFmtId="49" fontId="2" fillId="0" borderId="30" xfId="0" applyNumberFormat="1" applyFont="1" applyBorder="1" applyAlignment="1">
      <alignment horizontal="center" vertical="top"/>
    </xf>
    <xf numFmtId="49" fontId="2" fillId="0" borderId="39" xfId="0" applyNumberFormat="1" applyFont="1" applyBorder="1" applyAlignment="1">
      <alignment horizontal="center" vertical="top"/>
    </xf>
    <xf numFmtId="49" fontId="3" fillId="2" borderId="44" xfId="0" applyNumberFormat="1" applyFont="1" applyFill="1" applyBorder="1" applyAlignment="1">
      <alignment horizontal="left" vertical="top"/>
    </xf>
    <xf numFmtId="49" fontId="3" fillId="2" borderId="24" xfId="0" applyNumberFormat="1" applyFont="1" applyFill="1" applyBorder="1" applyAlignment="1">
      <alignment horizontal="left" vertical="top"/>
    </xf>
    <xf numFmtId="49" fontId="2" fillId="8" borderId="18" xfId="0" applyNumberFormat="1" applyFont="1" applyFill="1" applyBorder="1" applyAlignment="1">
      <alignment horizontal="left" vertical="top" wrapText="1"/>
    </xf>
    <xf numFmtId="0" fontId="0" fillId="0" borderId="68" xfId="0" applyBorder="1" applyAlignment="1">
      <alignment horizontal="left" vertical="top" wrapText="1"/>
    </xf>
    <xf numFmtId="0" fontId="2" fillId="0" borderId="85" xfId="0" applyFont="1" applyBorder="1" applyAlignment="1">
      <alignment horizontal="left" vertical="top" wrapText="1"/>
    </xf>
    <xf numFmtId="0" fontId="0" fillId="0" borderId="11" xfId="0" applyBorder="1" applyAlignment="1">
      <alignment wrapText="1"/>
    </xf>
    <xf numFmtId="0" fontId="2" fillId="3" borderId="73" xfId="0" applyFont="1" applyFill="1" applyBorder="1" applyAlignment="1">
      <alignment horizontal="left" vertical="top" wrapText="1"/>
    </xf>
    <xf numFmtId="0" fontId="5" fillId="0" borderId="11" xfId="0" applyFont="1" applyBorder="1" applyAlignment="1">
      <alignment horizontal="left" vertical="top" wrapText="1"/>
    </xf>
    <xf numFmtId="0" fontId="5" fillId="0" borderId="8" xfId="0" applyFont="1" applyBorder="1" applyAlignment="1">
      <alignment horizontal="left" vertical="top" wrapText="1"/>
    </xf>
    <xf numFmtId="49" fontId="2" fillId="0" borderId="34" xfId="0" applyNumberFormat="1" applyFont="1" applyBorder="1" applyAlignment="1">
      <alignment horizontal="center" vertical="top"/>
    </xf>
    <xf numFmtId="49" fontId="3" fillId="2" borderId="44" xfId="0" applyNumberFormat="1" applyFont="1" applyFill="1" applyBorder="1" applyAlignment="1">
      <alignment horizontal="right" vertical="top"/>
    </xf>
    <xf numFmtId="49" fontId="3" fillId="2" borderId="24" xfId="0" applyNumberFormat="1" applyFont="1" applyFill="1" applyBorder="1" applyAlignment="1">
      <alignment horizontal="right" vertical="top"/>
    </xf>
    <xf numFmtId="49" fontId="3" fillId="2" borderId="25" xfId="0" applyNumberFormat="1" applyFont="1" applyFill="1" applyBorder="1" applyAlignment="1">
      <alignment horizontal="right" vertical="top"/>
    </xf>
    <xf numFmtId="0" fontId="3" fillId="3" borderId="18" xfId="0" applyFont="1" applyFill="1" applyBorder="1" applyAlignment="1">
      <alignment horizontal="left" vertical="top" wrapText="1"/>
    </xf>
    <xf numFmtId="0" fontId="0" fillId="0" borderId="21" xfId="0" applyBorder="1" applyAlignment="1">
      <alignment horizontal="left" vertical="top" wrapText="1"/>
    </xf>
    <xf numFmtId="49" fontId="3" fillId="9" borderId="22" xfId="0" applyNumberFormat="1" applyFont="1" applyFill="1" applyBorder="1" applyAlignment="1">
      <alignment horizontal="center" vertical="top"/>
    </xf>
    <xf numFmtId="49" fontId="3" fillId="2" borderId="34" xfId="0" applyNumberFormat="1" applyFont="1" applyFill="1" applyBorder="1" applyAlignment="1">
      <alignment horizontal="center" vertical="top"/>
    </xf>
    <xf numFmtId="49" fontId="3" fillId="0" borderId="18" xfId="0" applyNumberFormat="1" applyFont="1" applyBorder="1" applyAlignment="1">
      <alignment horizontal="center" vertical="top"/>
    </xf>
    <xf numFmtId="0" fontId="2" fillId="8" borderId="18" xfId="0" applyFont="1" applyFill="1" applyBorder="1" applyAlignment="1">
      <alignment horizontal="left" vertical="top" wrapText="1"/>
    </xf>
    <xf numFmtId="0" fontId="2" fillId="8" borderId="11" xfId="0" applyFont="1" applyFill="1" applyBorder="1" applyAlignment="1">
      <alignment horizontal="left" vertical="top" wrapText="1"/>
    </xf>
    <xf numFmtId="0" fontId="2" fillId="8" borderId="8" xfId="0" applyFont="1" applyFill="1" applyBorder="1" applyAlignment="1">
      <alignment horizontal="left" vertical="top" wrapText="1"/>
    </xf>
    <xf numFmtId="0" fontId="7" fillId="0" borderId="51" xfId="0" applyFont="1" applyFill="1" applyBorder="1" applyAlignment="1">
      <alignment horizontal="center" vertical="center" textRotation="90" wrapText="1"/>
    </xf>
    <xf numFmtId="0" fontId="7" fillId="0" borderId="49" xfId="0" applyFont="1" applyFill="1" applyBorder="1" applyAlignment="1">
      <alignment horizontal="center" vertical="center" textRotation="90" wrapText="1"/>
    </xf>
    <xf numFmtId="0" fontId="7" fillId="0" borderId="50" xfId="0" applyFont="1" applyFill="1" applyBorder="1" applyAlignment="1">
      <alignment horizontal="center" vertical="center" textRotation="90" wrapText="1"/>
    </xf>
    <xf numFmtId="0" fontId="7" fillId="0" borderId="18" xfId="0" applyFont="1" applyFill="1" applyBorder="1" applyAlignment="1">
      <alignment horizontal="center" vertical="center" textRotation="90" wrapText="1"/>
    </xf>
    <xf numFmtId="0" fontId="24" fillId="0" borderId="21" xfId="0" applyFont="1" applyBorder="1" applyAlignment="1">
      <alignment horizontal="center" vertical="center" textRotation="90" wrapText="1"/>
    </xf>
    <xf numFmtId="49" fontId="3" fillId="0" borderId="0" xfId="0" applyNumberFormat="1" applyFont="1" applyFill="1" applyBorder="1" applyAlignment="1">
      <alignment horizontal="center" vertical="top" wrapText="1"/>
    </xf>
    <xf numFmtId="0" fontId="2" fillId="0" borderId="45" xfId="0" applyFont="1" applyBorder="1" applyAlignment="1">
      <alignment horizontal="lef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37" xfId="0" applyFont="1" applyBorder="1" applyAlignment="1">
      <alignment horizontal="left" vertical="top" wrapText="1"/>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2" fillId="8" borderId="37" xfId="0" applyFont="1" applyFill="1" applyBorder="1" applyAlignment="1">
      <alignment horizontal="left" vertical="top" wrapText="1"/>
    </xf>
    <xf numFmtId="0" fontId="2" fillId="8" borderId="26" xfId="0" applyFont="1" applyFill="1" applyBorder="1" applyAlignment="1">
      <alignment horizontal="left" vertical="top" wrapText="1"/>
    </xf>
    <xf numFmtId="0" fontId="2" fillId="8" borderId="27" xfId="0" applyFont="1" applyFill="1" applyBorder="1" applyAlignment="1">
      <alignment horizontal="left" vertical="top" wrapText="1"/>
    </xf>
    <xf numFmtId="49" fontId="3" fillId="0" borderId="34" xfId="0" applyNumberFormat="1" applyFont="1" applyBorder="1" applyAlignment="1">
      <alignment horizontal="center" vertical="top"/>
    </xf>
    <xf numFmtId="49" fontId="3" fillId="0" borderId="30" xfId="0" applyNumberFormat="1" applyFont="1" applyBorder="1" applyAlignment="1">
      <alignment horizontal="center" vertical="top"/>
    </xf>
    <xf numFmtId="49" fontId="3" fillId="0" borderId="39" xfId="0" applyNumberFormat="1" applyFont="1" applyBorder="1" applyAlignment="1">
      <alignment horizontal="center" vertical="top"/>
    </xf>
    <xf numFmtId="0" fontId="2" fillId="10" borderId="22" xfId="0" applyFont="1" applyFill="1" applyBorder="1" applyAlignment="1">
      <alignment vertical="top" wrapText="1"/>
    </xf>
    <xf numFmtId="0" fontId="2" fillId="10" borderId="6" xfId="0" applyFont="1" applyFill="1" applyBorder="1" applyAlignment="1">
      <alignment vertical="top" wrapText="1"/>
    </xf>
    <xf numFmtId="0" fontId="1" fillId="0" borderId="52"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20" xfId="0" applyFont="1" applyBorder="1" applyAlignment="1">
      <alignment horizontal="center" vertical="center" textRotation="90" wrapText="1"/>
    </xf>
    <xf numFmtId="49" fontId="3" fillId="2" borderId="1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2" fillId="10" borderId="18" xfId="0" applyFont="1" applyFill="1" applyBorder="1" applyAlignment="1">
      <alignment vertical="top" wrapText="1"/>
    </xf>
    <xf numFmtId="0" fontId="5" fillId="10" borderId="11" xfId="0" applyFont="1" applyFill="1" applyBorder="1" applyAlignment="1">
      <alignment vertical="top" wrapText="1"/>
    </xf>
    <xf numFmtId="0" fontId="3" fillId="4" borderId="35" xfId="0" applyFont="1" applyFill="1" applyBorder="1" applyAlignment="1">
      <alignment horizontal="right" vertical="top" wrapText="1"/>
    </xf>
    <xf numFmtId="0" fontId="3" fillId="4" borderId="38" xfId="0" applyFont="1" applyFill="1" applyBorder="1" applyAlignment="1">
      <alignment horizontal="right" vertical="top" wrapText="1"/>
    </xf>
    <xf numFmtId="0" fontId="3" fillId="4" borderId="36" xfId="0" applyFont="1" applyFill="1" applyBorder="1" applyAlignment="1">
      <alignment horizontal="right" vertical="top" wrapText="1"/>
    </xf>
    <xf numFmtId="0" fontId="3" fillId="7" borderId="45" xfId="0" applyFont="1" applyFill="1" applyBorder="1" applyAlignment="1">
      <alignment horizontal="left" vertical="top" wrapText="1"/>
    </xf>
    <xf numFmtId="0" fontId="3" fillId="7" borderId="46" xfId="0" applyFont="1" applyFill="1" applyBorder="1" applyAlignment="1">
      <alignment horizontal="left" vertical="top" wrapText="1"/>
    </xf>
    <xf numFmtId="0" fontId="3" fillId="7" borderId="47"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46" xfId="0" applyFont="1" applyFill="1" applyBorder="1" applyAlignment="1">
      <alignment horizontal="left" vertical="top" wrapText="1"/>
    </xf>
    <xf numFmtId="0" fontId="2" fillId="3" borderId="47" xfId="0" applyFont="1" applyFill="1" applyBorder="1" applyAlignment="1">
      <alignment horizontal="left" vertical="top" wrapText="1"/>
    </xf>
    <xf numFmtId="0" fontId="3" fillId="5" borderId="42" xfId="0" applyFont="1" applyFill="1" applyBorder="1" applyAlignment="1">
      <alignment horizontal="right" vertical="top" wrapText="1"/>
    </xf>
    <xf numFmtId="0" fontId="3" fillId="5" borderId="20" xfId="0" applyFont="1" applyFill="1" applyBorder="1" applyAlignment="1">
      <alignment horizontal="right" vertical="top" wrapText="1"/>
    </xf>
    <xf numFmtId="0" fontId="3" fillId="5" borderId="43" xfId="0" applyFont="1" applyFill="1" applyBorder="1" applyAlignment="1">
      <alignment horizontal="right" vertical="top" wrapText="1"/>
    </xf>
    <xf numFmtId="0" fontId="2" fillId="8" borderId="45" xfId="0" applyFont="1" applyFill="1" applyBorder="1" applyAlignment="1">
      <alignment horizontal="left" vertical="top" wrapText="1"/>
    </xf>
    <xf numFmtId="0" fontId="2" fillId="8" borderId="46" xfId="0" applyFont="1" applyFill="1" applyBorder="1" applyAlignment="1">
      <alignment horizontal="left" vertical="top" wrapText="1"/>
    </xf>
    <xf numFmtId="0" fontId="2" fillId="8" borderId="47" xfId="0" applyFont="1" applyFill="1" applyBorder="1" applyAlignment="1">
      <alignment horizontal="left" vertical="top" wrapText="1"/>
    </xf>
    <xf numFmtId="0" fontId="3" fillId="4" borderId="37" xfId="0" applyFont="1" applyFill="1" applyBorder="1" applyAlignment="1">
      <alignment horizontal="right" vertical="top" wrapText="1"/>
    </xf>
    <xf numFmtId="0" fontId="3" fillId="4" borderId="26" xfId="0" applyFont="1" applyFill="1" applyBorder="1" applyAlignment="1">
      <alignment horizontal="right" vertical="top" wrapText="1"/>
    </xf>
    <xf numFmtId="0" fontId="3" fillId="4" borderId="27" xfId="0" applyFont="1" applyFill="1" applyBorder="1" applyAlignment="1">
      <alignment horizontal="right" vertical="top" wrapText="1"/>
    </xf>
    <xf numFmtId="0" fontId="2" fillId="3" borderId="18" xfId="0" applyFont="1" applyFill="1" applyBorder="1" applyAlignment="1">
      <alignment vertical="top" wrapText="1"/>
    </xf>
    <xf numFmtId="0" fontId="0" fillId="0" borderId="11" xfId="0" applyBorder="1" applyAlignment="1">
      <alignment vertical="top" wrapText="1"/>
    </xf>
    <xf numFmtId="49" fontId="3" fillId="0" borderId="18" xfId="0" applyNumberFormat="1" applyFont="1" applyBorder="1" applyAlignment="1">
      <alignment horizontal="center" vertical="top" wrapText="1"/>
    </xf>
    <xf numFmtId="49" fontId="3" fillId="0" borderId="11"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2" fillId="8" borderId="73" xfId="0" applyFont="1" applyFill="1" applyBorder="1" applyAlignment="1">
      <alignment horizontal="center" vertical="center" textRotation="90" wrapText="1"/>
    </xf>
    <xf numFmtId="0" fontId="5" fillId="0" borderId="8" xfId="0" applyFont="1" applyBorder="1" applyAlignment="1">
      <alignment horizontal="center" vertical="center" textRotation="90" wrapText="1"/>
    </xf>
    <xf numFmtId="0" fontId="7" fillId="0" borderId="52" xfId="0" applyFont="1" applyFill="1" applyBorder="1" applyAlignment="1">
      <alignment horizontal="center" vertical="top" textRotation="90"/>
    </xf>
    <xf numFmtId="0" fontId="7" fillId="0" borderId="0" xfId="0" applyFont="1" applyFill="1" applyBorder="1" applyAlignment="1">
      <alignment horizontal="center" vertical="top" textRotation="90"/>
    </xf>
    <xf numFmtId="0" fontId="7" fillId="0" borderId="20" xfId="0" applyFont="1" applyFill="1" applyBorder="1" applyAlignment="1">
      <alignment horizontal="center" vertical="top" textRotation="90"/>
    </xf>
    <xf numFmtId="0" fontId="2" fillId="8" borderId="30" xfId="0" applyFont="1" applyFill="1" applyBorder="1" applyAlignment="1">
      <alignment horizontal="left" vertical="top" wrapText="1"/>
    </xf>
    <xf numFmtId="0" fontId="2" fillId="8" borderId="39" xfId="0" applyFont="1" applyFill="1" applyBorder="1" applyAlignment="1">
      <alignment horizontal="left" vertical="top" wrapText="1"/>
    </xf>
    <xf numFmtId="0" fontId="3" fillId="7" borderId="37" xfId="0" applyFont="1" applyFill="1" applyBorder="1" applyAlignment="1">
      <alignment horizontal="right" vertical="top" wrapText="1"/>
    </xf>
    <xf numFmtId="0" fontId="3" fillId="7" borderId="26" xfId="0" applyFont="1" applyFill="1" applyBorder="1" applyAlignment="1">
      <alignment horizontal="right" vertical="top" wrapText="1"/>
    </xf>
    <xf numFmtId="0" fontId="3" fillId="7" borderId="27" xfId="0" applyFont="1" applyFill="1" applyBorder="1" applyAlignment="1">
      <alignment horizontal="right" vertical="top" wrapText="1"/>
    </xf>
    <xf numFmtId="49" fontId="3" fillId="9" borderId="44" xfId="0" applyNumberFormat="1" applyFont="1" applyFill="1" applyBorder="1" applyAlignment="1">
      <alignment horizontal="right" vertical="top"/>
    </xf>
    <xf numFmtId="49" fontId="3" fillId="9" borderId="24" xfId="0" applyNumberFormat="1" applyFont="1" applyFill="1" applyBorder="1" applyAlignment="1">
      <alignment horizontal="right" vertical="top"/>
    </xf>
    <xf numFmtId="49" fontId="3" fillId="4" borderId="44" xfId="0" applyNumberFormat="1" applyFont="1" applyFill="1" applyBorder="1" applyAlignment="1">
      <alignment horizontal="right" vertical="top"/>
    </xf>
    <xf numFmtId="49" fontId="3" fillId="4" borderId="24" xfId="0" applyNumberFormat="1" applyFont="1" applyFill="1" applyBorder="1" applyAlignment="1">
      <alignment horizontal="right" vertical="top"/>
    </xf>
    <xf numFmtId="49" fontId="2" fillId="8" borderId="30" xfId="0" applyNumberFormat="1" applyFont="1" applyFill="1" applyBorder="1" applyAlignment="1">
      <alignment horizontal="center" vertical="top"/>
    </xf>
    <xf numFmtId="0" fontId="0" fillId="8" borderId="11" xfId="0" applyFill="1" applyBorder="1" applyAlignment="1">
      <alignment horizontal="center" vertical="center" textRotation="90" wrapText="1"/>
    </xf>
    <xf numFmtId="0" fontId="0" fillId="8" borderId="21" xfId="0" applyFill="1" applyBorder="1" applyAlignment="1">
      <alignment horizontal="center" vertical="center" textRotation="90" wrapText="1"/>
    </xf>
    <xf numFmtId="0" fontId="2" fillId="8" borderId="73" xfId="0" applyFont="1" applyFill="1" applyBorder="1" applyAlignment="1">
      <alignment horizontal="left" vertical="top" wrapText="1"/>
    </xf>
    <xf numFmtId="0" fontId="0" fillId="8" borderId="21" xfId="0" applyFill="1" applyBorder="1" applyAlignment="1">
      <alignment horizontal="left" vertical="top" wrapText="1"/>
    </xf>
    <xf numFmtId="0" fontId="2" fillId="3" borderId="11" xfId="0" applyFont="1" applyFill="1" applyBorder="1" applyAlignment="1">
      <alignment vertical="top" wrapText="1"/>
    </xf>
    <xf numFmtId="0" fontId="0" fillId="0" borderId="21" xfId="0" applyBorder="1" applyAlignment="1">
      <alignment vertical="top" wrapText="1"/>
    </xf>
    <xf numFmtId="0" fontId="7" fillId="8" borderId="11" xfId="0" applyFont="1" applyFill="1" applyBorder="1" applyAlignment="1">
      <alignment horizontal="center" vertical="center" textRotation="90" wrapText="1"/>
    </xf>
    <xf numFmtId="0" fontId="2" fillId="8" borderId="6" xfId="0" applyFont="1" applyFill="1" applyBorder="1" applyAlignment="1">
      <alignment vertical="top" wrapText="1"/>
    </xf>
    <xf numFmtId="0" fontId="5" fillId="8" borderId="76" xfId="0" applyFont="1" applyFill="1" applyBorder="1" applyAlignment="1">
      <alignment vertical="top" wrapText="1"/>
    </xf>
    <xf numFmtId="0" fontId="2" fillId="8" borderId="22" xfId="0" applyFont="1" applyFill="1" applyBorder="1" applyAlignment="1">
      <alignment vertical="top" wrapText="1"/>
    </xf>
    <xf numFmtId="0" fontId="3" fillId="2" borderId="44" xfId="0" applyFont="1" applyFill="1" applyBorder="1" applyAlignment="1">
      <alignment horizontal="left" vertical="top" wrapText="1"/>
    </xf>
    <xf numFmtId="0" fontId="3" fillId="2" borderId="24" xfId="0" applyFont="1" applyFill="1" applyBorder="1" applyAlignment="1">
      <alignment horizontal="left" vertical="top" wrapText="1"/>
    </xf>
    <xf numFmtId="0" fontId="2" fillId="10" borderId="73" xfId="0" applyFont="1" applyFill="1" applyBorder="1" applyAlignment="1">
      <alignment horizontal="left" vertical="top" wrapText="1"/>
    </xf>
    <xf numFmtId="0" fontId="0" fillId="10" borderId="21" xfId="0" applyFill="1" applyBorder="1" applyAlignment="1">
      <alignment horizontal="left" vertical="top" wrapText="1"/>
    </xf>
    <xf numFmtId="0" fontId="5" fillId="8" borderId="11" xfId="0" applyFont="1" applyFill="1" applyBorder="1" applyAlignment="1">
      <alignment horizontal="left" vertical="top" wrapText="1"/>
    </xf>
    <xf numFmtId="0" fontId="3" fillId="9" borderId="44" xfId="0" applyFont="1" applyFill="1" applyBorder="1" applyAlignment="1">
      <alignment horizontal="left" vertical="top" wrapText="1"/>
    </xf>
    <xf numFmtId="0" fontId="0" fillId="9" borderId="24" xfId="0" applyFill="1" applyBorder="1" applyAlignment="1">
      <alignment horizontal="left" vertical="top" wrapText="1"/>
    </xf>
    <xf numFmtId="0" fontId="0" fillId="9" borderId="82" xfId="0" applyFill="1" applyBorder="1" applyAlignment="1">
      <alignment horizontal="left" vertical="top" wrapText="1"/>
    </xf>
    <xf numFmtId="0" fontId="3" fillId="9" borderId="44" xfId="0" applyFont="1" applyFill="1" applyBorder="1" applyAlignment="1">
      <alignment vertical="top" wrapText="1"/>
    </xf>
    <xf numFmtId="0" fontId="3" fillId="9" borderId="24" xfId="0" applyFont="1" applyFill="1" applyBorder="1" applyAlignment="1">
      <alignment vertical="top" wrapText="1"/>
    </xf>
    <xf numFmtId="0" fontId="3" fillId="9" borderId="82" xfId="0" applyFont="1" applyFill="1" applyBorder="1" applyAlignment="1">
      <alignment vertical="top" wrapText="1"/>
    </xf>
    <xf numFmtId="0" fontId="9" fillId="10" borderId="64" xfId="0" applyFont="1" applyFill="1" applyBorder="1" applyAlignment="1">
      <alignment horizontal="left" vertical="top" wrapText="1"/>
    </xf>
    <xf numFmtId="0" fontId="0" fillId="10" borderId="56" xfId="0" applyFill="1" applyBorder="1" applyAlignment="1">
      <alignment horizontal="left" vertical="top"/>
    </xf>
    <xf numFmtId="3" fontId="2" fillId="8" borderId="11" xfId="0" applyNumberFormat="1" applyFont="1" applyFill="1" applyBorder="1" applyAlignment="1">
      <alignment horizontal="left" vertical="top" wrapText="1"/>
    </xf>
    <xf numFmtId="3" fontId="2" fillId="8" borderId="12" xfId="0" applyNumberFormat="1" applyFont="1" applyFill="1" applyBorder="1" applyAlignment="1">
      <alignment horizontal="left" vertical="top" wrapText="1"/>
    </xf>
    <xf numFmtId="0" fontId="0" fillId="0" borderId="12" xfId="0" applyBorder="1" applyAlignment="1">
      <alignment horizontal="left" vertical="top"/>
    </xf>
    <xf numFmtId="3" fontId="2" fillId="10" borderId="19" xfId="0" applyNumberFormat="1" applyFont="1" applyFill="1" applyBorder="1" applyAlignment="1">
      <alignment horizontal="left" vertical="top" wrapText="1"/>
    </xf>
    <xf numFmtId="0" fontId="0" fillId="10" borderId="12" xfId="0" applyFill="1" applyBorder="1" applyAlignment="1">
      <alignment horizontal="left" vertical="top" wrapText="1"/>
    </xf>
    <xf numFmtId="0" fontId="0" fillId="10" borderId="17" xfId="0" applyFill="1" applyBorder="1" applyAlignment="1">
      <alignment horizontal="left" vertical="top" wrapText="1"/>
    </xf>
    <xf numFmtId="3" fontId="2" fillId="8" borderId="18" xfId="0" applyNumberFormat="1" applyFont="1" applyFill="1" applyBorder="1" applyAlignment="1">
      <alignment horizontal="left" vertical="top" wrapText="1"/>
    </xf>
    <xf numFmtId="3" fontId="2" fillId="8" borderId="8" xfId="0" applyNumberFormat="1" applyFont="1" applyFill="1" applyBorder="1" applyAlignment="1">
      <alignment horizontal="left" vertical="top" wrapText="1"/>
    </xf>
    <xf numFmtId="0" fontId="0" fillId="0" borderId="21" xfId="0" applyBorder="1" applyAlignment="1">
      <alignment horizontal="left" vertical="top"/>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4268680700626708E-2"/>
          <c:y val="0.10879629629629629"/>
          <c:w val="0.81513610798650171"/>
          <c:h val="0.77314814814814814"/>
        </c:manualLayout>
      </c:layout>
      <c:pie3DChart>
        <c:varyColors val="1"/>
        <c:ser>
          <c:idx val="0"/>
          <c:order val="0"/>
          <c:dPt>
            <c:idx val="0"/>
            <c:bubble3D val="0"/>
            <c:spPr>
              <a:solidFill>
                <a:schemeClr val="bg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3673-43BB-8C08-BDA343B1BA05}"/>
              </c:ext>
            </c:extLst>
          </c:dPt>
          <c:dPt>
            <c:idx val="1"/>
            <c:bubble3D val="0"/>
            <c:spPr>
              <a:solidFill>
                <a:schemeClr val="tx2">
                  <a:lumMod val="20000"/>
                  <a:lumOff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3673-43BB-8C08-BDA343B1BA05}"/>
              </c:ext>
            </c:extLst>
          </c:dPt>
          <c:dPt>
            <c:idx val="2"/>
            <c:bubble3D val="0"/>
            <c:spPr>
              <a:solidFill>
                <a:srgbClr val="FFCC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3673-43BB-8C08-BDA343B1BA05}"/>
              </c:ext>
            </c:extLst>
          </c:dPt>
          <c:dLbls>
            <c:dLbl>
              <c:idx val="0"/>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8D988921-34A1-48DE-A647-5AB83472A617}"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87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3673-43BB-8C08-BDA343B1BA05}"/>
                </c:ext>
                <c:ext xmlns:c15="http://schemas.microsoft.com/office/drawing/2012/chart" uri="{CE6537A1-D6FC-4f65-9D91-7224C49458BB}">
                  <c15:layout/>
                  <c15:dlblFieldTable/>
                  <c15:showDataLabelsRange val="0"/>
                </c:ext>
              </c:extLst>
            </c:dLbl>
            <c:dLbl>
              <c:idx val="1"/>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EA7F1F0A-A7B7-455C-AB4E-460722A64AA1}"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13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3673-43BB-8C08-BDA343B1BA05}"/>
                </c:ext>
                <c:ext xmlns:c15="http://schemas.microsoft.com/office/drawing/2012/chart" uri="{CE6537A1-D6FC-4f65-9D91-7224C49458BB}">
                  <c15:layout/>
                  <c15:dlblFieldTable/>
                  <c15:showDataLabelsRange val="0"/>
                </c:ext>
              </c:extLst>
            </c:dLbl>
            <c:dLbl>
              <c:idx val="2"/>
              <c:delete val="1"/>
              <c:extLst xmlns:c16r2="http://schemas.microsoft.com/office/drawing/2015/06/chart">
                <c:ext xmlns:c16="http://schemas.microsoft.com/office/drawing/2014/chart" uri="{C3380CC4-5D6E-409C-BE32-E72D297353CC}">
                  <c16:uniqueId val="{00000003-3673-43BB-8C08-BDA343B1BA0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multiLvlStrRef>
              <c:f>Ataskaita!$B$10:$D$12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Ataskaita!$E$10:$E$12</c:f>
              <c:numCache>
                <c:formatCode>General</c:formatCode>
                <c:ptCount val="3"/>
                <c:pt idx="0">
                  <c:v>14</c:v>
                </c:pt>
                <c:pt idx="1">
                  <c:v>2</c:v>
                </c:pt>
                <c:pt idx="2">
                  <c:v>0</c:v>
                </c:pt>
              </c:numCache>
            </c:numRef>
          </c:val>
          <c:extLst xmlns:c16r2="http://schemas.microsoft.com/office/drawing/2015/06/chart">
            <c:ext xmlns:c16="http://schemas.microsoft.com/office/drawing/2014/chart" uri="{C3380CC4-5D6E-409C-BE32-E72D297353CC}">
              <c16:uniqueId val="{00000000-3673-43BB-8C08-BDA343B1BA05}"/>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519112</xdr:colOff>
      <xdr:row>14</xdr:row>
      <xdr:rowOff>152400</xdr:rowOff>
    </xdr:from>
    <xdr:to>
      <xdr:col>8</xdr:col>
      <xdr:colOff>214312</xdr:colOff>
      <xdr:row>31</xdr:row>
      <xdr:rowOff>142875</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zoomScaleSheetLayoutView="100" workbookViewId="0">
      <selection activeCell="Q28" sqref="Q28"/>
    </sheetView>
  </sheetViews>
  <sheetFormatPr defaultRowHeight="12.75"/>
  <cols>
    <col min="8" max="8" width="10.5703125" customWidth="1"/>
    <col min="9" max="9" width="16.5703125" customWidth="1"/>
  </cols>
  <sheetData>
    <row r="1" spans="1:11" ht="15.75">
      <c r="A1" s="409" t="s">
        <v>135</v>
      </c>
      <c r="B1" s="409"/>
      <c r="C1" s="409"/>
      <c r="D1" s="409"/>
      <c r="E1" s="409"/>
      <c r="F1" s="409"/>
      <c r="G1" s="409"/>
      <c r="H1" s="409"/>
      <c r="I1" s="409"/>
      <c r="J1" s="226"/>
      <c r="K1" s="226"/>
    </row>
    <row r="2" spans="1:11" ht="15.75">
      <c r="A2" s="410" t="s">
        <v>122</v>
      </c>
      <c r="B2" s="410"/>
      <c r="C2" s="410"/>
      <c r="D2" s="410"/>
      <c r="E2" s="410"/>
      <c r="F2" s="410"/>
      <c r="G2" s="410"/>
      <c r="H2" s="410"/>
      <c r="I2" s="410"/>
      <c r="J2" s="226"/>
      <c r="K2" s="226"/>
    </row>
    <row r="3" spans="1:11" ht="15.75">
      <c r="A3" s="409" t="s">
        <v>123</v>
      </c>
      <c r="B3" s="409"/>
      <c r="C3" s="409"/>
      <c r="D3" s="409"/>
      <c r="E3" s="409"/>
      <c r="F3" s="409"/>
      <c r="G3" s="409"/>
      <c r="H3" s="409"/>
      <c r="I3" s="409"/>
      <c r="J3" s="226"/>
      <c r="K3" s="226"/>
    </row>
    <row r="4" spans="1:11" ht="15.75">
      <c r="A4" s="227"/>
      <c r="B4" s="227"/>
      <c r="C4" s="227"/>
      <c r="D4" s="227"/>
      <c r="E4" s="227"/>
      <c r="F4" s="227"/>
      <c r="G4" s="227"/>
      <c r="H4" s="227"/>
      <c r="I4" s="227"/>
      <c r="J4" s="227"/>
      <c r="K4" s="227"/>
    </row>
    <row r="5" spans="1:11" ht="15.75">
      <c r="A5" s="411" t="s">
        <v>124</v>
      </c>
      <c r="B5" s="411"/>
      <c r="C5" s="411"/>
      <c r="D5" s="411"/>
      <c r="E5" s="411"/>
      <c r="F5" s="411"/>
      <c r="G5" s="411"/>
      <c r="H5" s="411"/>
      <c r="I5" s="411"/>
      <c r="J5" s="411"/>
      <c r="K5" s="411"/>
    </row>
    <row r="6" spans="1:11" ht="11.25" customHeight="1">
      <c r="A6" s="227"/>
      <c r="B6" s="227"/>
      <c r="C6" s="227"/>
      <c r="D6" s="227"/>
      <c r="E6" s="227"/>
      <c r="F6" s="227"/>
      <c r="G6" s="227"/>
      <c r="H6" s="227"/>
      <c r="I6" s="227"/>
      <c r="J6" s="227"/>
      <c r="K6" s="227"/>
    </row>
    <row r="7" spans="1:11" ht="32.25" customHeight="1">
      <c r="A7" s="408" t="s">
        <v>125</v>
      </c>
      <c r="B7" s="408"/>
      <c r="C7" s="408"/>
      <c r="D7" s="408"/>
      <c r="E7" s="408"/>
      <c r="F7" s="408"/>
      <c r="G7" s="408"/>
      <c r="H7" s="408"/>
      <c r="I7" s="408"/>
      <c r="J7" s="228"/>
      <c r="K7" s="228"/>
    </row>
    <row r="8" spans="1:11" ht="13.5" customHeight="1">
      <c r="A8" s="227"/>
      <c r="B8" s="227"/>
      <c r="C8" s="227"/>
      <c r="D8" s="227"/>
      <c r="E8" s="227"/>
      <c r="F8" s="227"/>
      <c r="G8" s="227"/>
      <c r="H8" s="227"/>
      <c r="I8" s="227"/>
      <c r="J8" s="227"/>
      <c r="K8" s="227"/>
    </row>
    <row r="9" spans="1:11" ht="21.75" customHeight="1">
      <c r="A9" s="408" t="s">
        <v>146</v>
      </c>
      <c r="B9" s="408"/>
      <c r="C9" s="408"/>
      <c r="D9" s="408"/>
      <c r="E9" s="408"/>
      <c r="F9" s="408"/>
      <c r="G9" s="408"/>
      <c r="H9" s="408"/>
      <c r="I9" s="408"/>
      <c r="J9" s="408"/>
      <c r="K9" s="227"/>
    </row>
    <row r="10" spans="1:11" ht="15.75">
      <c r="A10" s="236"/>
      <c r="B10" s="404" t="s">
        <v>126</v>
      </c>
      <c r="C10" s="404"/>
      <c r="D10" s="237" t="s">
        <v>127</v>
      </c>
      <c r="E10" s="375">
        <v>14</v>
      </c>
      <c r="F10" s="234" t="s">
        <v>128</v>
      </c>
      <c r="G10" s="234"/>
      <c r="H10" s="234"/>
      <c r="I10" s="234"/>
      <c r="J10" s="234"/>
      <c r="K10" s="234"/>
    </row>
    <row r="11" spans="1:11" ht="15.75">
      <c r="A11" s="236"/>
      <c r="B11" s="405" t="s">
        <v>137</v>
      </c>
      <c r="C11" s="405"/>
      <c r="D11" s="238" t="s">
        <v>127</v>
      </c>
      <c r="E11" s="376">
        <v>2</v>
      </c>
      <c r="F11" s="239" t="s">
        <v>138</v>
      </c>
      <c r="G11" s="239"/>
      <c r="H11" s="239"/>
      <c r="I11" s="234"/>
      <c r="J11" s="234"/>
      <c r="K11" s="234"/>
    </row>
    <row r="12" spans="1:11" ht="15.75">
      <c r="A12" s="236"/>
      <c r="B12" s="404" t="s">
        <v>129</v>
      </c>
      <c r="C12" s="404"/>
      <c r="D12" s="237" t="s">
        <v>127</v>
      </c>
      <c r="E12" s="237">
        <v>0</v>
      </c>
      <c r="F12" s="229" t="s">
        <v>130</v>
      </c>
      <c r="G12" s="229"/>
      <c r="H12" s="229"/>
      <c r="I12" s="234"/>
      <c r="J12" s="234"/>
      <c r="K12" s="234"/>
    </row>
    <row r="13" spans="1:11" ht="15.75">
      <c r="A13" s="227"/>
      <c r="B13" s="234"/>
      <c r="C13" s="234"/>
      <c r="D13" s="230"/>
      <c r="E13" s="235"/>
      <c r="F13" s="234"/>
      <c r="G13" s="234"/>
      <c r="H13" s="234"/>
      <c r="I13" s="234"/>
      <c r="J13" s="234"/>
      <c r="K13" s="234"/>
    </row>
    <row r="14" spans="1:11" ht="15.75">
      <c r="A14" s="227"/>
      <c r="B14" s="227"/>
      <c r="C14" s="231" t="s">
        <v>136</v>
      </c>
      <c r="D14" s="231"/>
      <c r="E14" s="231"/>
      <c r="F14" s="231"/>
      <c r="G14" s="231"/>
      <c r="H14" s="227"/>
      <c r="I14" s="227"/>
      <c r="J14" s="227"/>
      <c r="K14" s="227"/>
    </row>
    <row r="15" spans="1:11">
      <c r="A15" s="232"/>
      <c r="B15" s="232"/>
      <c r="C15" s="232"/>
      <c r="D15" s="232"/>
      <c r="E15" s="232"/>
      <c r="F15" s="232"/>
      <c r="G15" s="232"/>
      <c r="H15" s="232"/>
      <c r="I15" s="232"/>
      <c r="J15" s="232"/>
      <c r="K15" s="232"/>
    </row>
    <row r="16" spans="1:11">
      <c r="A16" s="232"/>
      <c r="B16" s="232"/>
      <c r="C16" s="232"/>
      <c r="D16" s="232"/>
      <c r="E16" s="232"/>
      <c r="F16" s="232"/>
      <c r="G16" s="232"/>
      <c r="H16" s="232"/>
      <c r="I16" s="232"/>
      <c r="J16" s="232"/>
      <c r="K16" s="232"/>
    </row>
    <row r="17" spans="1:11">
      <c r="A17" s="232"/>
      <c r="B17" s="232"/>
      <c r="C17" s="232"/>
      <c r="D17" s="232"/>
      <c r="E17" s="232"/>
      <c r="F17" s="232"/>
      <c r="G17" s="232"/>
      <c r="H17" s="232"/>
      <c r="I17" s="232"/>
      <c r="J17" s="232"/>
      <c r="K17" s="232"/>
    </row>
    <row r="18" spans="1:11">
      <c r="A18" s="232"/>
      <c r="B18" s="232"/>
      <c r="C18" s="232"/>
      <c r="D18" s="232"/>
      <c r="E18" s="232"/>
      <c r="F18" s="232"/>
      <c r="G18" s="232"/>
      <c r="H18" s="232"/>
      <c r="I18" s="232"/>
      <c r="J18" s="232"/>
      <c r="K18" s="232"/>
    </row>
    <row r="19" spans="1:11">
      <c r="A19" s="232"/>
      <c r="B19" s="232"/>
      <c r="C19" s="232"/>
      <c r="D19" s="232"/>
      <c r="E19" s="232"/>
      <c r="F19" s="232"/>
      <c r="G19" s="232"/>
      <c r="H19" s="232"/>
      <c r="I19" s="232"/>
      <c r="J19" s="232"/>
      <c r="K19" s="232"/>
    </row>
    <row r="20" spans="1:11">
      <c r="A20" s="232"/>
      <c r="B20" s="232"/>
      <c r="C20" s="232"/>
      <c r="D20" s="232"/>
      <c r="E20" s="232"/>
      <c r="F20" s="232"/>
      <c r="G20" s="232"/>
      <c r="H20" s="232"/>
      <c r="I20" s="232"/>
      <c r="J20" s="232"/>
      <c r="K20" s="232"/>
    </row>
    <row r="21" spans="1:11">
      <c r="A21" s="232"/>
      <c r="B21" s="232"/>
      <c r="C21" s="232"/>
      <c r="D21" s="232"/>
      <c r="E21" s="232"/>
      <c r="F21" s="232"/>
      <c r="G21" s="232"/>
      <c r="H21" s="232"/>
      <c r="I21" s="232"/>
      <c r="J21" s="232"/>
      <c r="K21" s="232"/>
    </row>
    <row r="22" spans="1:11">
      <c r="A22" s="232"/>
      <c r="B22" s="232"/>
      <c r="C22" s="232"/>
      <c r="D22" s="232"/>
      <c r="E22" s="232"/>
      <c r="F22" s="232"/>
      <c r="G22" s="232"/>
      <c r="H22" s="232"/>
      <c r="I22" s="232"/>
      <c r="J22" s="232"/>
      <c r="K22" s="232"/>
    </row>
    <row r="23" spans="1:11">
      <c r="A23" s="232"/>
      <c r="B23" s="232"/>
      <c r="C23" s="232"/>
      <c r="D23" s="232"/>
      <c r="E23" s="232"/>
      <c r="F23" s="232"/>
      <c r="G23" s="232"/>
      <c r="H23" s="232"/>
      <c r="I23" s="232"/>
      <c r="J23" s="232"/>
      <c r="K23" s="232"/>
    </row>
    <row r="24" spans="1:11">
      <c r="A24" s="232"/>
      <c r="B24" s="232"/>
      <c r="C24" s="232"/>
      <c r="D24" s="232"/>
      <c r="E24" s="232"/>
      <c r="F24" s="232"/>
      <c r="G24" s="232"/>
      <c r="H24" s="232"/>
      <c r="I24" s="232"/>
      <c r="J24" s="232"/>
      <c r="K24" s="232"/>
    </row>
    <row r="25" spans="1:11">
      <c r="A25" s="232"/>
      <c r="B25" s="232"/>
      <c r="C25" s="232"/>
      <c r="D25" s="232"/>
      <c r="E25" s="232"/>
      <c r="F25" s="232"/>
      <c r="G25" s="232"/>
      <c r="H25" s="232"/>
      <c r="I25" s="232"/>
      <c r="J25" s="232"/>
      <c r="K25" s="232"/>
    </row>
    <row r="26" spans="1:11">
      <c r="A26" s="232"/>
      <c r="B26" s="232"/>
      <c r="C26" s="232"/>
      <c r="D26" s="232"/>
      <c r="E26" s="232"/>
      <c r="F26" s="232"/>
      <c r="G26" s="232"/>
      <c r="H26" s="232"/>
      <c r="I26" s="232"/>
      <c r="J26" s="232"/>
      <c r="K26" s="232"/>
    </row>
    <row r="27" spans="1:11">
      <c r="A27" s="232"/>
      <c r="B27" s="232"/>
      <c r="C27" s="232"/>
      <c r="D27" s="232"/>
      <c r="E27" s="232"/>
      <c r="F27" s="232"/>
      <c r="G27" s="232"/>
      <c r="H27" s="232"/>
      <c r="I27" s="232"/>
      <c r="J27" s="232"/>
      <c r="K27" s="232"/>
    </row>
    <row r="28" spans="1:11">
      <c r="A28" s="232"/>
      <c r="B28" s="232"/>
      <c r="C28" s="232"/>
      <c r="D28" s="232"/>
      <c r="E28" s="232"/>
      <c r="F28" s="232"/>
      <c r="G28" s="232"/>
      <c r="H28" s="232"/>
      <c r="I28" s="232"/>
      <c r="J28" s="232"/>
      <c r="K28" s="232"/>
    </row>
    <row r="29" spans="1:11">
      <c r="A29" s="232"/>
      <c r="B29" s="232"/>
      <c r="C29" s="232"/>
      <c r="D29" s="232"/>
      <c r="E29" s="232"/>
      <c r="F29" s="232"/>
      <c r="G29" s="232"/>
      <c r="H29" s="232"/>
      <c r="I29" s="232"/>
      <c r="J29" s="232"/>
      <c r="K29" s="232"/>
    </row>
    <row r="30" spans="1:11">
      <c r="A30" s="232"/>
      <c r="B30" s="232"/>
      <c r="C30" s="232"/>
      <c r="D30" s="232"/>
      <c r="E30" s="232"/>
      <c r="F30" s="232"/>
      <c r="G30" s="232"/>
      <c r="H30" s="232"/>
      <c r="I30" s="232"/>
      <c r="J30" s="232"/>
      <c r="K30" s="232"/>
    </row>
    <row r="31" spans="1:11">
      <c r="A31" s="232"/>
      <c r="B31" s="232"/>
      <c r="C31" s="232"/>
      <c r="D31" s="232"/>
      <c r="E31" s="232"/>
      <c r="F31" s="232"/>
      <c r="G31" s="232"/>
      <c r="H31" s="232"/>
      <c r="I31" s="232"/>
      <c r="J31" s="232"/>
      <c r="K31" s="232"/>
    </row>
    <row r="32" spans="1:11">
      <c r="A32" s="232"/>
      <c r="B32" s="232"/>
      <c r="C32" s="232"/>
      <c r="D32" s="232"/>
      <c r="E32" s="232"/>
      <c r="F32" s="232"/>
      <c r="G32" s="232"/>
      <c r="H32" s="232"/>
      <c r="I32" s="232"/>
      <c r="J32" s="232"/>
      <c r="K32" s="232"/>
    </row>
    <row r="33" spans="1:11">
      <c r="A33" s="232"/>
      <c r="B33" s="232"/>
      <c r="C33" s="232"/>
      <c r="D33" s="232"/>
      <c r="E33" s="232"/>
      <c r="F33" s="232"/>
      <c r="G33" s="232"/>
      <c r="H33" s="232"/>
      <c r="I33" s="232"/>
      <c r="J33" s="232"/>
      <c r="K33" s="232"/>
    </row>
    <row r="34" spans="1:11">
      <c r="A34" s="232"/>
      <c r="B34" s="232"/>
      <c r="C34" s="232"/>
      <c r="D34" s="232"/>
      <c r="E34" s="232"/>
      <c r="F34" s="232"/>
      <c r="G34" s="232"/>
      <c r="H34" s="232"/>
      <c r="I34" s="232"/>
      <c r="J34" s="232"/>
      <c r="K34" s="232"/>
    </row>
    <row r="35" spans="1:11" ht="34.5" customHeight="1">
      <c r="A35" s="406" t="s">
        <v>131</v>
      </c>
      <c r="B35" s="407"/>
      <c r="C35" s="407"/>
      <c r="D35" s="407"/>
      <c r="E35" s="407"/>
      <c r="F35" s="407"/>
      <c r="G35" s="407"/>
      <c r="H35" s="407"/>
      <c r="I35" s="407"/>
      <c r="J35" s="232"/>
      <c r="K35" s="232"/>
    </row>
    <row r="36" spans="1:11" ht="34.5" customHeight="1">
      <c r="A36" s="403" t="s">
        <v>132</v>
      </c>
      <c r="B36" s="403"/>
      <c r="C36" s="403"/>
      <c r="D36" s="403"/>
      <c r="E36" s="403"/>
      <c r="F36" s="403"/>
      <c r="G36" s="403"/>
      <c r="H36" s="403"/>
      <c r="I36" s="403"/>
      <c r="J36" s="233"/>
      <c r="K36" s="233"/>
    </row>
    <row r="37" spans="1:11" ht="33" customHeight="1">
      <c r="A37" s="403" t="s">
        <v>133</v>
      </c>
      <c r="B37" s="403"/>
      <c r="C37" s="403"/>
      <c r="D37" s="403"/>
      <c r="E37" s="403"/>
      <c r="F37" s="403"/>
      <c r="G37" s="403"/>
      <c r="H37" s="403"/>
      <c r="I37" s="403"/>
      <c r="J37" s="233"/>
      <c r="K37" s="233"/>
    </row>
    <row r="38" spans="1:11" ht="38.25" customHeight="1">
      <c r="A38" s="403" t="s">
        <v>134</v>
      </c>
      <c r="B38" s="403"/>
      <c r="C38" s="403"/>
      <c r="D38" s="403"/>
      <c r="E38" s="403"/>
      <c r="F38" s="403"/>
      <c r="G38" s="403"/>
      <c r="H38" s="403"/>
      <c r="I38" s="403"/>
      <c r="J38" s="233"/>
      <c r="K38" s="233"/>
    </row>
  </sheetData>
  <mergeCells count="13">
    <mergeCell ref="A9:J9"/>
    <mergeCell ref="B12:C12"/>
    <mergeCell ref="A1:I1"/>
    <mergeCell ref="A2:I2"/>
    <mergeCell ref="A3:I3"/>
    <mergeCell ref="A5:K5"/>
    <mergeCell ref="A7:I7"/>
    <mergeCell ref="A37:I37"/>
    <mergeCell ref="A38:I38"/>
    <mergeCell ref="B10:C10"/>
    <mergeCell ref="B11:C11"/>
    <mergeCell ref="A35:I35"/>
    <mergeCell ref="A36:I36"/>
  </mergeCells>
  <printOptions horizontalCentered="1"/>
  <pageMargins left="0.98425196850393704" right="0.39370078740157483" top="0.31496062992125984" bottom="0.31496062992125984"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6"/>
  <sheetViews>
    <sheetView zoomScale="96" zoomScaleNormal="96" zoomScaleSheetLayoutView="100" workbookViewId="0">
      <selection activeCell="V13" sqref="V13"/>
    </sheetView>
  </sheetViews>
  <sheetFormatPr defaultRowHeight="12.75"/>
  <cols>
    <col min="1" max="3" width="2.7109375" style="3" customWidth="1"/>
    <col min="4" max="4" width="29.28515625" style="3" customWidth="1"/>
    <col min="5" max="5" width="2.7109375" style="3" customWidth="1"/>
    <col min="6" max="6" width="2.7109375" style="4" customWidth="1"/>
    <col min="7" max="7" width="7.7109375" style="5" customWidth="1"/>
    <col min="8" max="10" width="8.7109375" style="3" customWidth="1"/>
    <col min="11" max="11" width="34.85546875" style="3" customWidth="1"/>
    <col min="12" max="12" width="4.85546875" style="3" customWidth="1"/>
    <col min="13" max="13" width="4.7109375" style="3" customWidth="1"/>
    <col min="14" max="14" width="5.5703125" style="3" customWidth="1"/>
    <col min="15" max="15" width="35.42578125" style="3" customWidth="1"/>
    <col min="16" max="16" width="32" style="3" customWidth="1"/>
    <col min="17" max="16384" width="9.140625" style="2"/>
  </cols>
  <sheetData>
    <row r="1" spans="1:17" s="110" customFormat="1" ht="15.75" customHeight="1">
      <c r="A1" s="413" t="s">
        <v>115</v>
      </c>
      <c r="B1" s="413"/>
      <c r="C1" s="413"/>
      <c r="D1" s="413"/>
      <c r="E1" s="413"/>
      <c r="F1" s="413"/>
      <c r="G1" s="413"/>
      <c r="H1" s="413"/>
      <c r="I1" s="413"/>
      <c r="J1" s="413"/>
      <c r="K1" s="413"/>
      <c r="L1" s="413"/>
      <c r="M1" s="413"/>
      <c r="N1" s="413"/>
      <c r="O1" s="413"/>
      <c r="P1" s="413"/>
    </row>
    <row r="2" spans="1:17" ht="14.25" customHeight="1">
      <c r="A2" s="191"/>
      <c r="B2" s="191"/>
      <c r="C2" s="191"/>
      <c r="D2" s="191"/>
      <c r="E2" s="205"/>
      <c r="F2" s="205"/>
      <c r="G2" s="426" t="s">
        <v>116</v>
      </c>
      <c r="H2" s="427"/>
      <c r="I2" s="427"/>
      <c r="J2" s="427"/>
      <c r="K2" s="427"/>
      <c r="L2" s="427"/>
      <c r="M2" s="427"/>
      <c r="N2" s="427"/>
      <c r="O2" s="427"/>
      <c r="P2" s="128"/>
    </row>
    <row r="3" spans="1:17" ht="15" customHeight="1" thickBot="1">
      <c r="K3" s="143"/>
      <c r="L3" s="63"/>
      <c r="M3" s="63"/>
      <c r="N3" s="452" t="s">
        <v>53</v>
      </c>
      <c r="O3" s="452"/>
      <c r="P3" s="452"/>
    </row>
    <row r="4" spans="1:17" s="110" customFormat="1" ht="30" customHeight="1">
      <c r="A4" s="453" t="s">
        <v>17</v>
      </c>
      <c r="B4" s="456" t="s">
        <v>0</v>
      </c>
      <c r="C4" s="456" t="s">
        <v>1</v>
      </c>
      <c r="D4" s="459" t="s">
        <v>11</v>
      </c>
      <c r="E4" s="464" t="s">
        <v>2</v>
      </c>
      <c r="F4" s="467" t="s">
        <v>3</v>
      </c>
      <c r="G4" s="470" t="s">
        <v>4</v>
      </c>
      <c r="H4" s="479" t="s">
        <v>104</v>
      </c>
      <c r="I4" s="480"/>
      <c r="J4" s="481"/>
      <c r="K4" s="482" t="s">
        <v>105</v>
      </c>
      <c r="L4" s="483"/>
      <c r="M4" s="483"/>
      <c r="N4" s="483"/>
      <c r="O4" s="440" t="s">
        <v>106</v>
      </c>
      <c r="P4" s="443" t="s">
        <v>107</v>
      </c>
    </row>
    <row r="5" spans="1:17" s="110" customFormat="1" ht="33.75" customHeight="1">
      <c r="A5" s="454"/>
      <c r="B5" s="457"/>
      <c r="C5" s="457"/>
      <c r="D5" s="460"/>
      <c r="E5" s="465"/>
      <c r="F5" s="468"/>
      <c r="G5" s="471"/>
      <c r="H5" s="446" t="s">
        <v>108</v>
      </c>
      <c r="I5" s="448" t="s">
        <v>109</v>
      </c>
      <c r="J5" s="448" t="s">
        <v>110</v>
      </c>
      <c r="K5" s="462" t="s">
        <v>111</v>
      </c>
      <c r="L5" s="450" t="s">
        <v>112</v>
      </c>
      <c r="M5" s="450" t="s">
        <v>113</v>
      </c>
      <c r="N5" s="450" t="s">
        <v>114</v>
      </c>
      <c r="O5" s="441"/>
      <c r="P5" s="444"/>
    </row>
    <row r="6" spans="1:17" s="110" customFormat="1" ht="43.5" customHeight="1" thickBot="1">
      <c r="A6" s="455"/>
      <c r="B6" s="458"/>
      <c r="C6" s="458"/>
      <c r="D6" s="461"/>
      <c r="E6" s="466"/>
      <c r="F6" s="469"/>
      <c r="G6" s="472"/>
      <c r="H6" s="447"/>
      <c r="I6" s="449"/>
      <c r="J6" s="449"/>
      <c r="K6" s="463"/>
      <c r="L6" s="451"/>
      <c r="M6" s="451"/>
      <c r="N6" s="451"/>
      <c r="O6" s="442"/>
      <c r="P6" s="445"/>
    </row>
    <row r="7" spans="1:17" s="9" customFormat="1" ht="16.5" customHeight="1">
      <c r="A7" s="473" t="s">
        <v>34</v>
      </c>
      <c r="B7" s="474"/>
      <c r="C7" s="474"/>
      <c r="D7" s="474"/>
      <c r="E7" s="474"/>
      <c r="F7" s="474"/>
      <c r="G7" s="474"/>
      <c r="H7" s="474"/>
      <c r="I7" s="474"/>
      <c r="J7" s="474"/>
      <c r="K7" s="474"/>
      <c r="L7" s="379"/>
      <c r="M7" s="379"/>
      <c r="N7" s="379"/>
      <c r="O7" s="379"/>
      <c r="P7" s="52"/>
    </row>
    <row r="8" spans="1:17" s="9" customFormat="1" ht="14.25" customHeight="1">
      <c r="A8" s="475" t="s">
        <v>24</v>
      </c>
      <c r="B8" s="476"/>
      <c r="C8" s="476"/>
      <c r="D8" s="476"/>
      <c r="E8" s="476"/>
      <c r="F8" s="476"/>
      <c r="G8" s="476"/>
      <c r="H8" s="476"/>
      <c r="I8" s="476"/>
      <c r="J8" s="476"/>
      <c r="K8" s="476"/>
      <c r="L8" s="380"/>
      <c r="M8" s="380"/>
      <c r="N8" s="380"/>
      <c r="O8" s="380"/>
      <c r="P8" s="53"/>
    </row>
    <row r="9" spans="1:17" ht="66.75" customHeight="1">
      <c r="A9" s="206" t="s">
        <v>5</v>
      </c>
      <c r="B9" s="428" t="s">
        <v>25</v>
      </c>
      <c r="C9" s="429"/>
      <c r="D9" s="429"/>
      <c r="E9" s="429"/>
      <c r="F9" s="429"/>
      <c r="G9" s="430"/>
      <c r="H9" s="434" t="s">
        <v>117</v>
      </c>
      <c r="I9" s="435"/>
      <c r="J9" s="436"/>
      <c r="K9" s="377" t="s">
        <v>118</v>
      </c>
      <c r="L9" s="207">
        <v>10</v>
      </c>
      <c r="M9" s="207">
        <v>10</v>
      </c>
      <c r="N9" s="208">
        <v>7.5</v>
      </c>
      <c r="O9" s="484" t="s">
        <v>150</v>
      </c>
      <c r="P9" s="485"/>
    </row>
    <row r="10" spans="1:17" ht="100.5" customHeight="1">
      <c r="A10" s="209"/>
      <c r="B10" s="431"/>
      <c r="C10" s="432"/>
      <c r="D10" s="432"/>
      <c r="E10" s="432"/>
      <c r="F10" s="432"/>
      <c r="G10" s="433"/>
      <c r="H10" s="437" t="s">
        <v>117</v>
      </c>
      <c r="I10" s="438"/>
      <c r="J10" s="439"/>
      <c r="K10" s="378" t="s">
        <v>119</v>
      </c>
      <c r="L10" s="210">
        <v>2</v>
      </c>
      <c r="M10" s="211">
        <v>2</v>
      </c>
      <c r="N10" s="212">
        <v>6.41</v>
      </c>
      <c r="O10" s="484" t="s">
        <v>151</v>
      </c>
      <c r="P10" s="486"/>
    </row>
    <row r="11" spans="1:17" ht="19.5" customHeight="1">
      <c r="A11" s="15" t="s">
        <v>5</v>
      </c>
      <c r="B11" s="11" t="s">
        <v>5</v>
      </c>
      <c r="C11" s="477" t="s">
        <v>26</v>
      </c>
      <c r="D11" s="478"/>
      <c r="E11" s="478"/>
      <c r="F11" s="478"/>
      <c r="G11" s="478"/>
      <c r="H11" s="478"/>
      <c r="I11" s="478"/>
      <c r="J11" s="478"/>
      <c r="K11" s="478"/>
      <c r="L11" s="381"/>
      <c r="M11" s="381"/>
      <c r="N11" s="381"/>
      <c r="O11" s="381"/>
      <c r="P11" s="54"/>
    </row>
    <row r="12" spans="1:17" ht="39" customHeight="1">
      <c r="A12" s="487" t="s">
        <v>5</v>
      </c>
      <c r="B12" s="489" t="s">
        <v>5</v>
      </c>
      <c r="C12" s="491" t="s">
        <v>5</v>
      </c>
      <c r="D12" s="493" t="s">
        <v>32</v>
      </c>
      <c r="E12" s="495" t="s">
        <v>36</v>
      </c>
      <c r="F12" s="497" t="s">
        <v>30</v>
      </c>
      <c r="G12" s="152" t="s">
        <v>21</v>
      </c>
      <c r="H12" s="153">
        <v>35.5</v>
      </c>
      <c r="I12" s="154">
        <v>35.5</v>
      </c>
      <c r="J12" s="155">
        <v>33.9</v>
      </c>
      <c r="K12" s="30" t="s">
        <v>56</v>
      </c>
      <c r="L12" s="84">
        <v>55</v>
      </c>
      <c r="M12" s="84">
        <v>55</v>
      </c>
      <c r="N12" s="86">
        <v>63</v>
      </c>
      <c r="O12" s="271" t="s">
        <v>169</v>
      </c>
      <c r="P12" s="250"/>
      <c r="Q12" s="103"/>
    </row>
    <row r="13" spans="1:17" ht="102" customHeight="1">
      <c r="A13" s="487"/>
      <c r="B13" s="489"/>
      <c r="C13" s="491"/>
      <c r="D13" s="493"/>
      <c r="E13" s="495"/>
      <c r="F13" s="497"/>
      <c r="G13" s="24"/>
      <c r="H13" s="43"/>
      <c r="I13" s="45"/>
      <c r="J13" s="42"/>
      <c r="K13" s="21" t="s">
        <v>51</v>
      </c>
      <c r="L13" s="70">
        <v>2</v>
      </c>
      <c r="M13" s="70">
        <v>2</v>
      </c>
      <c r="N13" s="87">
        <v>2</v>
      </c>
      <c r="O13" s="272" t="s">
        <v>152</v>
      </c>
      <c r="P13" s="279"/>
    </row>
    <row r="14" spans="1:17" ht="54" customHeight="1">
      <c r="A14" s="487"/>
      <c r="B14" s="489"/>
      <c r="C14" s="491"/>
      <c r="D14" s="493"/>
      <c r="E14" s="495"/>
      <c r="F14" s="497"/>
      <c r="G14" s="24"/>
      <c r="H14" s="43"/>
      <c r="I14" s="45"/>
      <c r="J14" s="43"/>
      <c r="K14" s="18" t="s">
        <v>43</v>
      </c>
      <c r="L14" s="85">
        <v>60</v>
      </c>
      <c r="M14" s="85">
        <v>60</v>
      </c>
      <c r="N14" s="88">
        <v>60</v>
      </c>
      <c r="O14" s="273" t="s">
        <v>168</v>
      </c>
      <c r="P14" s="280"/>
    </row>
    <row r="15" spans="1:17" ht="90" customHeight="1">
      <c r="A15" s="487"/>
      <c r="B15" s="489"/>
      <c r="C15" s="491"/>
      <c r="D15" s="493"/>
      <c r="E15" s="495"/>
      <c r="F15" s="497"/>
      <c r="G15" s="156"/>
      <c r="H15" s="42"/>
      <c r="I15" s="45"/>
      <c r="J15" s="72"/>
      <c r="K15" s="21" t="s">
        <v>42</v>
      </c>
      <c r="L15" s="189">
        <v>1150</v>
      </c>
      <c r="M15" s="189">
        <v>1150</v>
      </c>
      <c r="N15" s="190">
        <v>1039</v>
      </c>
      <c r="O15" s="278" t="s">
        <v>153</v>
      </c>
      <c r="P15" s="281"/>
    </row>
    <row r="16" spans="1:17" ht="17.25" customHeight="1">
      <c r="A16" s="487"/>
      <c r="B16" s="489"/>
      <c r="C16" s="491"/>
      <c r="D16" s="493"/>
      <c r="E16" s="495"/>
      <c r="F16" s="497"/>
      <c r="G16" s="68"/>
      <c r="H16" s="44"/>
      <c r="I16" s="46"/>
      <c r="J16" s="69"/>
      <c r="K16" s="275" t="s">
        <v>39</v>
      </c>
      <c r="L16" s="276">
        <v>1</v>
      </c>
      <c r="M16" s="276">
        <v>1</v>
      </c>
      <c r="N16" s="277">
        <v>1</v>
      </c>
      <c r="O16" s="259"/>
      <c r="P16" s="274"/>
    </row>
    <row r="17" spans="1:17" ht="20.25" customHeight="1" thickBot="1">
      <c r="A17" s="488"/>
      <c r="B17" s="490"/>
      <c r="C17" s="492"/>
      <c r="D17" s="494"/>
      <c r="E17" s="496"/>
      <c r="F17" s="498"/>
      <c r="G17" s="13" t="s">
        <v>6</v>
      </c>
      <c r="H17" s="92">
        <f t="shared" ref="H17:J17" si="0">SUM(H12:H14)</f>
        <v>35.5</v>
      </c>
      <c r="I17" s="67">
        <f t="shared" si="0"/>
        <v>35.5</v>
      </c>
      <c r="J17" s="67">
        <f t="shared" si="0"/>
        <v>33.9</v>
      </c>
      <c r="K17" s="27"/>
      <c r="L17" s="71"/>
      <c r="M17" s="71"/>
      <c r="N17" s="89"/>
      <c r="O17" s="389"/>
      <c r="P17" s="51"/>
      <c r="Q17" s="103"/>
    </row>
    <row r="18" spans="1:17" ht="27" customHeight="1">
      <c r="A18" s="514" t="s">
        <v>5</v>
      </c>
      <c r="B18" s="515" t="s">
        <v>5</v>
      </c>
      <c r="C18" s="516" t="s">
        <v>7</v>
      </c>
      <c r="D18" s="517" t="s">
        <v>97</v>
      </c>
      <c r="E18" s="520" t="s">
        <v>38</v>
      </c>
      <c r="F18" s="508" t="s">
        <v>30</v>
      </c>
      <c r="G18" s="25" t="s">
        <v>21</v>
      </c>
      <c r="H18" s="121">
        <v>1.4</v>
      </c>
      <c r="I18" s="66">
        <v>2.4</v>
      </c>
      <c r="J18" s="120"/>
      <c r="K18" s="23" t="s">
        <v>59</v>
      </c>
      <c r="L18" s="122" t="s">
        <v>50</v>
      </c>
      <c r="M18" s="122" t="s">
        <v>50</v>
      </c>
      <c r="N18" s="122" t="s">
        <v>50</v>
      </c>
      <c r="O18" s="501" t="s">
        <v>154</v>
      </c>
      <c r="P18" s="251"/>
      <c r="Q18" s="103"/>
    </row>
    <row r="19" spans="1:17" ht="213.75" customHeight="1">
      <c r="A19" s="487"/>
      <c r="B19" s="489"/>
      <c r="C19" s="491"/>
      <c r="D19" s="518"/>
      <c r="E19" s="521"/>
      <c r="F19" s="497"/>
      <c r="G19" s="24" t="s">
        <v>100</v>
      </c>
      <c r="H19" s="282">
        <v>7.6</v>
      </c>
      <c r="I19" s="45">
        <v>13.4</v>
      </c>
      <c r="J19" s="43">
        <v>10</v>
      </c>
      <c r="K19" s="288"/>
      <c r="L19" s="289"/>
      <c r="M19" s="289"/>
      <c r="N19" s="289"/>
      <c r="O19" s="502"/>
      <c r="P19" s="287"/>
      <c r="Q19" s="103"/>
    </row>
    <row r="20" spans="1:17" ht="28.5" customHeight="1">
      <c r="A20" s="487"/>
      <c r="B20" s="489"/>
      <c r="C20" s="491"/>
      <c r="D20" s="518"/>
      <c r="E20" s="521"/>
      <c r="F20" s="497"/>
      <c r="G20" s="24"/>
      <c r="H20" s="282"/>
      <c r="I20" s="45"/>
      <c r="J20" s="43"/>
      <c r="K20" s="288" t="s">
        <v>94</v>
      </c>
      <c r="L20" s="290" t="s">
        <v>95</v>
      </c>
      <c r="M20" s="290" t="s">
        <v>95</v>
      </c>
      <c r="N20" s="290" t="s">
        <v>139</v>
      </c>
      <c r="O20" s="503" t="s">
        <v>155</v>
      </c>
      <c r="P20" s="291"/>
    </row>
    <row r="21" spans="1:17" ht="16.5" customHeight="1">
      <c r="A21" s="487"/>
      <c r="B21" s="489"/>
      <c r="C21" s="491"/>
      <c r="D21" s="518"/>
      <c r="E21" s="521"/>
      <c r="F21" s="497"/>
      <c r="G21" s="26"/>
      <c r="H21" s="44"/>
      <c r="I21" s="46"/>
      <c r="J21" s="69"/>
      <c r="K21" s="286" t="s">
        <v>141</v>
      </c>
      <c r="L21" s="293" t="s">
        <v>96</v>
      </c>
      <c r="M21" s="293" t="s">
        <v>96</v>
      </c>
      <c r="N21" s="293" t="s">
        <v>140</v>
      </c>
      <c r="O21" s="504"/>
      <c r="P21" s="291"/>
    </row>
    <row r="22" spans="1:17" ht="17.25" customHeight="1" thickBot="1">
      <c r="A22" s="488"/>
      <c r="B22" s="490"/>
      <c r="C22" s="492"/>
      <c r="D22" s="519"/>
      <c r="E22" s="522"/>
      <c r="F22" s="498"/>
      <c r="G22" s="13" t="s">
        <v>6</v>
      </c>
      <c r="H22" s="92">
        <f>SUM(H18:H20)</f>
        <v>9</v>
      </c>
      <c r="I22" s="67">
        <f>SUM(I18:I20)</f>
        <v>15.8</v>
      </c>
      <c r="J22" s="67">
        <f>SUM(J18:J20)</f>
        <v>10</v>
      </c>
      <c r="K22" s="283"/>
      <c r="L22" s="284"/>
      <c r="M22" s="284"/>
      <c r="N22" s="284"/>
      <c r="O22" s="284"/>
      <c r="P22" s="285"/>
    </row>
    <row r="23" spans="1:17" ht="16.5" customHeight="1" thickBot="1">
      <c r="A23" s="16" t="s">
        <v>5</v>
      </c>
      <c r="B23" s="35" t="s">
        <v>5</v>
      </c>
      <c r="C23" s="509" t="s">
        <v>8</v>
      </c>
      <c r="D23" s="510"/>
      <c r="E23" s="510"/>
      <c r="F23" s="510"/>
      <c r="G23" s="511"/>
      <c r="H23" s="99">
        <f>H22+H17</f>
        <v>44.5</v>
      </c>
      <c r="I23" s="48">
        <f t="shared" ref="I23:J23" si="1">I22+I17</f>
        <v>51.3</v>
      </c>
      <c r="J23" s="170">
        <f t="shared" si="1"/>
        <v>43.9</v>
      </c>
      <c r="K23" s="144"/>
      <c r="L23" s="194"/>
      <c r="M23" s="194"/>
      <c r="N23" s="194"/>
      <c r="O23" s="194"/>
      <c r="P23" s="61"/>
    </row>
    <row r="24" spans="1:17" ht="14.25" customHeight="1" thickBot="1">
      <c r="A24" s="16" t="s">
        <v>5</v>
      </c>
      <c r="B24" s="35" t="s">
        <v>7</v>
      </c>
      <c r="C24" s="499" t="s">
        <v>27</v>
      </c>
      <c r="D24" s="500"/>
      <c r="E24" s="500"/>
      <c r="F24" s="500"/>
      <c r="G24" s="500"/>
      <c r="H24" s="500"/>
      <c r="I24" s="500"/>
      <c r="J24" s="500"/>
      <c r="K24" s="500"/>
      <c r="L24" s="384"/>
      <c r="M24" s="384"/>
      <c r="N24" s="384"/>
      <c r="O24" s="384"/>
      <c r="P24" s="60"/>
    </row>
    <row r="25" spans="1:17" ht="18" customHeight="1">
      <c r="A25" s="385" t="s">
        <v>5</v>
      </c>
      <c r="B25" s="386" t="s">
        <v>7</v>
      </c>
      <c r="C25" s="148" t="s">
        <v>5</v>
      </c>
      <c r="D25" s="512" t="s">
        <v>52</v>
      </c>
      <c r="E25" s="523" t="s">
        <v>37</v>
      </c>
      <c r="F25" s="270" t="s">
        <v>30</v>
      </c>
      <c r="G25" s="25" t="s">
        <v>21</v>
      </c>
      <c r="H25" s="187">
        <f>158-6.1</f>
        <v>151.9</v>
      </c>
      <c r="I25" s="188">
        <v>151.9</v>
      </c>
      <c r="J25" s="292">
        <v>122.4</v>
      </c>
      <c r="K25" s="183"/>
      <c r="L25" s="77"/>
      <c r="M25" s="77"/>
      <c r="N25" s="77"/>
      <c r="O25" s="199"/>
      <c r="P25" s="217"/>
    </row>
    <row r="26" spans="1:17" ht="16.5" customHeight="1">
      <c r="A26" s="382"/>
      <c r="B26" s="387"/>
      <c r="C26" s="186"/>
      <c r="D26" s="513"/>
      <c r="E26" s="524"/>
      <c r="F26" s="141"/>
      <c r="G26" s="26" t="s">
        <v>100</v>
      </c>
      <c r="H26" s="44">
        <v>6.1</v>
      </c>
      <c r="I26" s="46">
        <v>6.1</v>
      </c>
      <c r="J26" s="181"/>
      <c r="K26" s="184"/>
      <c r="L26" s="109"/>
      <c r="M26" s="109"/>
      <c r="N26" s="109"/>
      <c r="O26" s="200"/>
      <c r="P26" s="223"/>
    </row>
    <row r="27" spans="1:17" ht="105.75" customHeight="1">
      <c r="A27" s="382"/>
      <c r="B27" s="387"/>
      <c r="C27" s="186"/>
      <c r="D27" s="505" t="s">
        <v>33</v>
      </c>
      <c r="E27" s="294"/>
      <c r="F27" s="390"/>
      <c r="G27" s="24"/>
      <c r="H27" s="42"/>
      <c r="I27" s="45"/>
      <c r="J27" s="72"/>
      <c r="K27" s="240" t="s">
        <v>73</v>
      </c>
      <c r="L27" s="241">
        <v>8</v>
      </c>
      <c r="M27" s="241">
        <v>8</v>
      </c>
      <c r="N27" s="78">
        <v>4</v>
      </c>
      <c r="O27" s="117" t="s">
        <v>156</v>
      </c>
      <c r="P27" s="391" t="s">
        <v>157</v>
      </c>
    </row>
    <row r="28" spans="1:17" ht="119.25" customHeight="1">
      <c r="A28" s="382"/>
      <c r="B28" s="387"/>
      <c r="C28" s="186"/>
      <c r="D28" s="506"/>
      <c r="E28" s="294"/>
      <c r="F28" s="390"/>
      <c r="G28" s="24"/>
      <c r="H28" s="42"/>
      <c r="I28" s="45"/>
      <c r="J28" s="72"/>
      <c r="K28" s="242" t="s">
        <v>41</v>
      </c>
      <c r="L28" s="243">
        <v>2</v>
      </c>
      <c r="M28" s="243">
        <v>2</v>
      </c>
      <c r="N28" s="252">
        <v>2</v>
      </c>
      <c r="O28" s="253" t="s">
        <v>167</v>
      </c>
      <c r="P28" s="310"/>
    </row>
    <row r="29" spans="1:17" ht="27" customHeight="1" thickBot="1">
      <c r="A29" s="383"/>
      <c r="B29" s="388"/>
      <c r="C29" s="392"/>
      <c r="D29" s="507"/>
      <c r="E29" s="393"/>
      <c r="F29" s="302"/>
      <c r="G29" s="394"/>
      <c r="H29" s="395"/>
      <c r="I29" s="396"/>
      <c r="J29" s="397"/>
      <c r="K29" s="398" t="s">
        <v>68</v>
      </c>
      <c r="L29" s="399">
        <v>30</v>
      </c>
      <c r="M29" s="399">
        <v>30</v>
      </c>
      <c r="N29" s="400">
        <v>3</v>
      </c>
      <c r="O29" s="401" t="s">
        <v>142</v>
      </c>
      <c r="P29" s="402"/>
    </row>
    <row r="30" spans="1:17" ht="26.25" customHeight="1">
      <c r="A30" s="267"/>
      <c r="B30" s="268"/>
      <c r="C30" s="186"/>
      <c r="D30" s="590" t="s">
        <v>83</v>
      </c>
      <c r="E30" s="592" t="s">
        <v>47</v>
      </c>
      <c r="F30" s="585"/>
      <c r="G30" s="24"/>
      <c r="H30" s="42"/>
      <c r="I30" s="45"/>
      <c r="J30" s="72"/>
      <c r="K30" s="31" t="s">
        <v>54</v>
      </c>
      <c r="L30" s="307">
        <v>120</v>
      </c>
      <c r="M30" s="307">
        <v>120</v>
      </c>
      <c r="N30" s="307">
        <v>94</v>
      </c>
      <c r="O30" s="298"/>
      <c r="P30" s="299"/>
      <c r="Q30" s="110"/>
    </row>
    <row r="31" spans="1:17" ht="79.5" customHeight="1">
      <c r="A31" s="267"/>
      <c r="B31" s="268"/>
      <c r="C31" s="186"/>
      <c r="D31" s="590"/>
      <c r="E31" s="592"/>
      <c r="F31" s="585"/>
      <c r="G31" s="24"/>
      <c r="H31" s="42"/>
      <c r="I31" s="45"/>
      <c r="J31" s="72"/>
      <c r="K31" s="244" t="s">
        <v>40</v>
      </c>
      <c r="L31" s="245">
        <v>90</v>
      </c>
      <c r="M31" s="245">
        <v>90</v>
      </c>
      <c r="N31" s="308">
        <v>80</v>
      </c>
      <c r="O31" s="254" t="s">
        <v>143</v>
      </c>
      <c r="P31" s="311"/>
      <c r="Q31" s="110"/>
    </row>
    <row r="32" spans="1:17" ht="29.25" customHeight="1">
      <c r="A32" s="267"/>
      <c r="B32" s="268"/>
      <c r="C32" s="186"/>
      <c r="D32" s="590"/>
      <c r="E32" s="592"/>
      <c r="F32" s="585"/>
      <c r="G32" s="24"/>
      <c r="H32" s="171"/>
      <c r="I32" s="45"/>
      <c r="J32" s="72"/>
      <c r="K32" s="309" t="s">
        <v>66</v>
      </c>
      <c r="L32" s="245">
        <v>10</v>
      </c>
      <c r="M32" s="245">
        <v>10</v>
      </c>
      <c r="N32" s="308">
        <v>12</v>
      </c>
      <c r="O32" s="313"/>
      <c r="P32" s="311"/>
      <c r="Q32" s="110"/>
    </row>
    <row r="33" spans="1:21" ht="41.25" customHeight="1">
      <c r="A33" s="267"/>
      <c r="B33" s="268"/>
      <c r="C33" s="186"/>
      <c r="D33" s="590"/>
      <c r="E33" s="592"/>
      <c r="F33" s="585"/>
      <c r="G33" s="24"/>
      <c r="H33" s="42"/>
      <c r="I33" s="45"/>
      <c r="J33" s="72"/>
      <c r="K33" s="246" t="s">
        <v>85</v>
      </c>
      <c r="L33" s="247">
        <v>12</v>
      </c>
      <c r="M33" s="247">
        <v>12</v>
      </c>
      <c r="N33" s="255">
        <v>12</v>
      </c>
      <c r="O33" s="314"/>
      <c r="P33" s="312"/>
      <c r="Q33" s="103"/>
    </row>
    <row r="34" spans="1:21" ht="18.75" customHeight="1">
      <c r="A34" s="20"/>
      <c r="B34" s="268"/>
      <c r="C34" s="139"/>
      <c r="D34" s="591"/>
      <c r="E34" s="36"/>
      <c r="F34" s="141"/>
      <c r="G34" s="68"/>
      <c r="H34" s="44"/>
      <c r="I34" s="46"/>
      <c r="J34" s="69"/>
      <c r="K34" s="248" t="s">
        <v>86</v>
      </c>
      <c r="L34" s="249">
        <v>3</v>
      </c>
      <c r="M34" s="249">
        <v>3</v>
      </c>
      <c r="N34" s="256">
        <v>3</v>
      </c>
      <c r="O34" s="257"/>
      <c r="P34" s="258"/>
      <c r="Q34" s="103"/>
    </row>
    <row r="35" spans="1:21" ht="27.75" customHeight="1">
      <c r="A35" s="20"/>
      <c r="B35" s="268"/>
      <c r="C35" s="135"/>
      <c r="D35" s="260" t="s">
        <v>84</v>
      </c>
      <c r="E35" s="571" t="s">
        <v>47</v>
      </c>
      <c r="F35" s="315"/>
      <c r="G35" s="316"/>
      <c r="H35" s="295"/>
      <c r="I35" s="296"/>
      <c r="J35" s="297"/>
      <c r="K35" s="362" t="s">
        <v>67</v>
      </c>
      <c r="L35" s="363">
        <v>10</v>
      </c>
      <c r="M35" s="363">
        <v>10</v>
      </c>
      <c r="N35" s="363">
        <v>0</v>
      </c>
      <c r="O35" s="588" t="s">
        <v>158</v>
      </c>
      <c r="P35" s="134"/>
    </row>
    <row r="36" spans="1:21" ht="37.5" customHeight="1">
      <c r="A36" s="20"/>
      <c r="B36" s="268"/>
      <c r="C36" s="135"/>
      <c r="D36" s="264"/>
      <c r="E36" s="586"/>
      <c r="F36" s="263"/>
      <c r="G36" s="156"/>
      <c r="H36" s="42"/>
      <c r="I36" s="45"/>
      <c r="J36" s="72"/>
      <c r="K36" s="364" t="s">
        <v>74</v>
      </c>
      <c r="L36" s="365">
        <v>2</v>
      </c>
      <c r="M36" s="365">
        <v>2</v>
      </c>
      <c r="N36" s="365">
        <v>0</v>
      </c>
      <c r="O36" s="502"/>
      <c r="P36" s="134"/>
    </row>
    <row r="37" spans="1:21" ht="90" customHeight="1">
      <c r="A37" s="20"/>
      <c r="B37" s="268"/>
      <c r="C37" s="135"/>
      <c r="D37" s="261"/>
      <c r="E37" s="587"/>
      <c r="F37" s="141"/>
      <c r="G37" s="68"/>
      <c r="H37" s="44"/>
      <c r="I37" s="46"/>
      <c r="J37" s="69"/>
      <c r="K37" s="366" t="s">
        <v>75</v>
      </c>
      <c r="L37" s="367">
        <v>2</v>
      </c>
      <c r="M37" s="367">
        <v>2</v>
      </c>
      <c r="N37" s="368">
        <v>0</v>
      </c>
      <c r="O37" s="158" t="s">
        <v>149</v>
      </c>
      <c r="P37" s="116"/>
    </row>
    <row r="38" spans="1:21" ht="114.75" customHeight="1">
      <c r="A38" s="20"/>
      <c r="B38" s="268"/>
      <c r="C38" s="135"/>
      <c r="D38" s="588" t="s">
        <v>80</v>
      </c>
      <c r="E38" s="571" t="s">
        <v>47</v>
      </c>
      <c r="F38" s="319"/>
      <c r="G38" s="316"/>
      <c r="H38" s="295"/>
      <c r="I38" s="296"/>
      <c r="J38" s="297"/>
      <c r="K38" s="322" t="s">
        <v>76</v>
      </c>
      <c r="L38" s="323">
        <v>2</v>
      </c>
      <c r="M38" s="323">
        <v>2</v>
      </c>
      <c r="N38" s="323">
        <v>1</v>
      </c>
      <c r="O38" s="324"/>
      <c r="P38" s="325" t="s">
        <v>166</v>
      </c>
    </row>
    <row r="39" spans="1:21" ht="52.5" customHeight="1">
      <c r="A39" s="20"/>
      <c r="B39" s="268"/>
      <c r="C39" s="135"/>
      <c r="D39" s="589"/>
      <c r="E39" s="587"/>
      <c r="F39" s="320"/>
      <c r="G39" s="68"/>
      <c r="H39" s="44"/>
      <c r="I39" s="46"/>
      <c r="J39" s="69"/>
      <c r="K39" s="321" t="s">
        <v>69</v>
      </c>
      <c r="L39" s="114">
        <v>2</v>
      </c>
      <c r="M39" s="114">
        <v>2</v>
      </c>
      <c r="N39" s="114">
        <v>1</v>
      </c>
      <c r="O39" s="326" t="s">
        <v>165</v>
      </c>
      <c r="P39" s="115"/>
    </row>
    <row r="40" spans="1:21" ht="27.75" customHeight="1">
      <c r="A40" s="20"/>
      <c r="B40" s="268"/>
      <c r="C40" s="135"/>
      <c r="D40" s="518" t="s">
        <v>81</v>
      </c>
      <c r="E40" s="571" t="s">
        <v>47</v>
      </c>
      <c r="F40" s="315"/>
      <c r="G40" s="316"/>
      <c r="H40" s="295"/>
      <c r="I40" s="296"/>
      <c r="J40" s="297"/>
      <c r="K40" s="317" t="s">
        <v>65</v>
      </c>
      <c r="L40" s="113">
        <v>4</v>
      </c>
      <c r="M40" s="113">
        <v>4</v>
      </c>
      <c r="N40" s="113">
        <v>4</v>
      </c>
      <c r="O40" s="328" t="s">
        <v>144</v>
      </c>
      <c r="P40" s="119"/>
    </row>
    <row r="41" spans="1:21" ht="42" customHeight="1">
      <c r="A41" s="20"/>
      <c r="B41" s="268"/>
      <c r="C41" s="135"/>
      <c r="D41" s="589"/>
      <c r="E41" s="587"/>
      <c r="F41" s="141"/>
      <c r="G41" s="68"/>
      <c r="H41" s="44"/>
      <c r="I41" s="46"/>
      <c r="J41" s="69"/>
      <c r="K41" s="318" t="s">
        <v>87</v>
      </c>
      <c r="L41" s="104">
        <v>1</v>
      </c>
      <c r="M41" s="104">
        <v>1</v>
      </c>
      <c r="N41" s="327">
        <v>1</v>
      </c>
      <c r="O41" s="136"/>
      <c r="P41" s="115"/>
    </row>
    <row r="42" spans="1:21" ht="92.25" customHeight="1">
      <c r="A42" s="20"/>
      <c r="B42" s="268"/>
      <c r="C42" s="28"/>
      <c r="D42" s="588" t="s">
        <v>63</v>
      </c>
      <c r="E42" s="262"/>
      <c r="F42" s="329"/>
      <c r="G42" s="316"/>
      <c r="H42" s="295"/>
      <c r="I42" s="296"/>
      <c r="J42" s="297"/>
      <c r="K42" s="322" t="s">
        <v>88</v>
      </c>
      <c r="L42" s="332">
        <v>8</v>
      </c>
      <c r="M42" s="332">
        <v>8</v>
      </c>
      <c r="N42" s="333">
        <v>2</v>
      </c>
      <c r="O42" s="334"/>
      <c r="P42" s="335" t="s">
        <v>147</v>
      </c>
      <c r="Q42" s="107"/>
      <c r="R42" s="1"/>
      <c r="S42" s="1"/>
      <c r="T42" s="1"/>
      <c r="U42" s="1"/>
    </row>
    <row r="43" spans="1:21" ht="129" customHeight="1">
      <c r="A43" s="20"/>
      <c r="B43" s="268"/>
      <c r="C43" s="135"/>
      <c r="D43" s="589"/>
      <c r="E43" s="36"/>
      <c r="F43" s="330"/>
      <c r="G43" s="68"/>
      <c r="H43" s="101"/>
      <c r="I43" s="102"/>
      <c r="J43" s="331"/>
      <c r="K43" s="157" t="s">
        <v>89</v>
      </c>
      <c r="L43" s="114">
        <v>10</v>
      </c>
      <c r="M43" s="114">
        <v>10</v>
      </c>
      <c r="N43" s="114">
        <v>10</v>
      </c>
      <c r="O43" s="136"/>
      <c r="P43" s="115"/>
      <c r="Q43" s="108"/>
      <c r="R43" s="1"/>
      <c r="S43" s="1"/>
      <c r="T43" s="1"/>
      <c r="U43" s="1"/>
    </row>
    <row r="44" spans="1:21" ht="102" customHeight="1">
      <c r="A44" s="20"/>
      <c r="B44" s="268"/>
      <c r="C44" s="135"/>
      <c r="D44" s="224" t="s">
        <v>64</v>
      </c>
      <c r="E44" s="336"/>
      <c r="F44" s="337"/>
      <c r="G44" s="338"/>
      <c r="H44" s="339"/>
      <c r="I44" s="340"/>
      <c r="J44" s="341"/>
      <c r="K44" s="342" t="s">
        <v>90</v>
      </c>
      <c r="L44" s="112">
        <v>5</v>
      </c>
      <c r="M44" s="112">
        <v>5</v>
      </c>
      <c r="N44" s="111">
        <v>5</v>
      </c>
      <c r="O44" s="259" t="s">
        <v>163</v>
      </c>
      <c r="P44" s="116"/>
      <c r="Q44" s="108"/>
      <c r="R44" s="1"/>
      <c r="S44" s="1"/>
      <c r="T44" s="1"/>
      <c r="U44" s="1"/>
    </row>
    <row r="45" spans="1:21" ht="102.75" customHeight="1">
      <c r="A45" s="20"/>
      <c r="B45" s="268"/>
      <c r="C45" s="28"/>
      <c r="D45" s="260" t="s">
        <v>91</v>
      </c>
      <c r="E45" s="262"/>
      <c r="F45" s="329"/>
      <c r="G45" s="343"/>
      <c r="H45" s="344"/>
      <c r="I45" s="345"/>
      <c r="J45" s="346"/>
      <c r="K45" s="593" t="s">
        <v>92</v>
      </c>
      <c r="L45" s="113">
        <v>100</v>
      </c>
      <c r="M45" s="113">
        <v>100</v>
      </c>
      <c r="N45" s="113">
        <v>100</v>
      </c>
      <c r="O45" s="588" t="s">
        <v>164</v>
      </c>
      <c r="P45" s="119"/>
      <c r="Q45" s="149"/>
      <c r="R45" s="150"/>
      <c r="S45" s="150"/>
    </row>
    <row r="46" spans="1:21" ht="15.75" customHeight="1">
      <c r="A46" s="20"/>
      <c r="B46" s="268"/>
      <c r="C46" s="28"/>
      <c r="D46" s="158"/>
      <c r="E46" s="36"/>
      <c r="F46" s="347"/>
      <c r="G46" s="68"/>
      <c r="H46" s="44"/>
      <c r="I46" s="46"/>
      <c r="J46" s="69"/>
      <c r="K46" s="594"/>
      <c r="L46" s="114"/>
      <c r="M46" s="114"/>
      <c r="N46" s="136"/>
      <c r="O46" s="617"/>
      <c r="P46" s="115"/>
      <c r="Q46" s="117"/>
      <c r="R46" s="129"/>
      <c r="S46" s="129"/>
    </row>
    <row r="47" spans="1:21" ht="57.75" customHeight="1">
      <c r="A47" s="20"/>
      <c r="B47" s="268"/>
      <c r="C47" s="135"/>
      <c r="D47" s="598" t="s">
        <v>93</v>
      </c>
      <c r="E47" s="262"/>
      <c r="F47" s="329"/>
      <c r="G47" s="316"/>
      <c r="H47" s="353"/>
      <c r="I47" s="354"/>
      <c r="J47" s="355"/>
      <c r="K47" s="356" t="s">
        <v>57</v>
      </c>
      <c r="L47" s="348">
        <v>1</v>
      </c>
      <c r="M47" s="348">
        <v>1</v>
      </c>
      <c r="N47" s="349">
        <v>0</v>
      </c>
      <c r="O47" s="349"/>
      <c r="P47" s="607" t="s">
        <v>145</v>
      </c>
    </row>
    <row r="48" spans="1:21" ht="36" customHeight="1">
      <c r="A48" s="20"/>
      <c r="B48" s="268"/>
      <c r="C48" s="135"/>
      <c r="D48" s="599"/>
      <c r="E48" s="36"/>
      <c r="F48" s="141"/>
      <c r="G48" s="68"/>
      <c r="H48" s="101"/>
      <c r="I48" s="102"/>
      <c r="J48" s="331"/>
      <c r="K48" s="357"/>
      <c r="L48" s="350"/>
      <c r="M48" s="350"/>
      <c r="N48" s="351"/>
      <c r="O48" s="351"/>
      <c r="P48" s="608"/>
    </row>
    <row r="49" spans="1:21" ht="19.5" customHeight="1">
      <c r="A49" s="20"/>
      <c r="B49" s="268"/>
      <c r="C49" s="135"/>
      <c r="D49" s="518" t="s">
        <v>99</v>
      </c>
      <c r="E49" s="265"/>
      <c r="F49" s="263"/>
      <c r="G49" s="156"/>
      <c r="H49" s="105"/>
      <c r="I49" s="96"/>
      <c r="J49" s="172"/>
      <c r="K49" s="352" t="s">
        <v>57</v>
      </c>
      <c r="L49" s="113">
        <v>1</v>
      </c>
      <c r="M49" s="113">
        <v>1</v>
      </c>
      <c r="N49" s="201">
        <v>1</v>
      </c>
      <c r="O49" s="201"/>
      <c r="P49" s="119"/>
    </row>
    <row r="50" spans="1:21" ht="45" customHeight="1">
      <c r="A50" s="20"/>
      <c r="B50" s="268"/>
      <c r="C50" s="135"/>
      <c r="D50" s="600"/>
      <c r="E50" s="265"/>
      <c r="F50" s="263"/>
      <c r="G50" s="68"/>
      <c r="H50" s="101"/>
      <c r="I50" s="102"/>
      <c r="J50" s="101"/>
      <c r="K50" s="266"/>
      <c r="L50" s="98"/>
      <c r="M50" s="98"/>
      <c r="N50" s="118"/>
      <c r="O50" s="118"/>
      <c r="P50" s="134"/>
    </row>
    <row r="51" spans="1:21" ht="13.5" customHeight="1" thickBot="1">
      <c r="A51" s="19"/>
      <c r="B51" s="269"/>
      <c r="C51" s="300"/>
      <c r="D51" s="185"/>
      <c r="E51" s="301"/>
      <c r="F51" s="302"/>
      <c r="G51" s="13" t="s">
        <v>6</v>
      </c>
      <c r="H51" s="303">
        <f>SUM(H25:H48)</f>
        <v>158</v>
      </c>
      <c r="I51" s="67">
        <f>SUM(I25:I50)</f>
        <v>158</v>
      </c>
      <c r="J51" s="67">
        <f>SUM(J25:J50)</f>
        <v>122.4</v>
      </c>
      <c r="K51" s="304"/>
      <c r="L51" s="305"/>
      <c r="M51" s="305"/>
      <c r="N51" s="306"/>
      <c r="O51" s="306"/>
      <c r="P51" s="138"/>
      <c r="Q51" s="108"/>
      <c r="R51" s="1"/>
      <c r="S51" s="1"/>
      <c r="T51" s="1"/>
      <c r="U51" s="1"/>
    </row>
    <row r="52" spans="1:21" ht="15" customHeight="1" thickBot="1">
      <c r="A52" s="17" t="s">
        <v>5</v>
      </c>
      <c r="B52" s="6" t="s">
        <v>7</v>
      </c>
      <c r="C52" s="510" t="s">
        <v>8</v>
      </c>
      <c r="D52" s="510"/>
      <c r="E52" s="510"/>
      <c r="F52" s="510"/>
      <c r="G52" s="510"/>
      <c r="H52" s="99">
        <f>H51</f>
        <v>158</v>
      </c>
      <c r="I52" s="48">
        <f t="shared" ref="I52:J52" si="2">I51</f>
        <v>158</v>
      </c>
      <c r="J52" s="106">
        <f t="shared" si="2"/>
        <v>122.4</v>
      </c>
      <c r="K52" s="144"/>
      <c r="L52" s="130"/>
      <c r="M52" s="194"/>
      <c r="N52" s="130"/>
      <c r="O52" s="194"/>
      <c r="P52" s="61"/>
    </row>
    <row r="53" spans="1:21" ht="14.25" customHeight="1" thickBot="1">
      <c r="A53" s="17" t="s">
        <v>5</v>
      </c>
      <c r="B53" s="581" t="s">
        <v>9</v>
      </c>
      <c r="C53" s="582"/>
      <c r="D53" s="582"/>
      <c r="E53" s="582"/>
      <c r="F53" s="582"/>
      <c r="G53" s="582"/>
      <c r="H53" s="100">
        <f>SUM(H23,H52)</f>
        <v>202.5</v>
      </c>
      <c r="I53" s="49">
        <f>SUM(I23,I52)</f>
        <v>209.3</v>
      </c>
      <c r="J53" s="127">
        <f>SUM(J23,J52)</f>
        <v>166.3</v>
      </c>
      <c r="K53" s="145"/>
      <c r="L53" s="131"/>
      <c r="M53" s="195"/>
      <c r="N53" s="131"/>
      <c r="O53" s="195"/>
      <c r="P53" s="58"/>
    </row>
    <row r="54" spans="1:21" ht="28.5" customHeight="1" thickBot="1">
      <c r="A54" s="192" t="s">
        <v>7</v>
      </c>
      <c r="B54" s="601" t="s">
        <v>28</v>
      </c>
      <c r="C54" s="602"/>
      <c r="D54" s="602"/>
      <c r="E54" s="602"/>
      <c r="F54" s="602"/>
      <c r="G54" s="603"/>
      <c r="H54" s="604" t="s">
        <v>120</v>
      </c>
      <c r="I54" s="605"/>
      <c r="J54" s="606"/>
      <c r="K54" s="213" t="s">
        <v>121</v>
      </c>
      <c r="L54" s="214">
        <v>1</v>
      </c>
      <c r="M54" s="214">
        <v>1</v>
      </c>
      <c r="N54" s="214">
        <v>1</v>
      </c>
      <c r="O54" s="215"/>
      <c r="P54" s="216"/>
    </row>
    <row r="55" spans="1:21" ht="14.25" customHeight="1" thickBot="1">
      <c r="A55" s="16" t="s">
        <v>7</v>
      </c>
      <c r="B55" s="6" t="s">
        <v>5</v>
      </c>
      <c r="C55" s="596" t="s">
        <v>29</v>
      </c>
      <c r="D55" s="597"/>
      <c r="E55" s="597"/>
      <c r="F55" s="597"/>
      <c r="G55" s="597"/>
      <c r="H55" s="597"/>
      <c r="I55" s="597"/>
      <c r="J55" s="597"/>
      <c r="K55" s="597"/>
      <c r="L55" s="132"/>
      <c r="M55" s="193"/>
      <c r="N55" s="132"/>
      <c r="O55" s="193"/>
      <c r="P55" s="55"/>
    </row>
    <row r="56" spans="1:21" ht="17.25" customHeight="1">
      <c r="A56" s="514" t="s">
        <v>7</v>
      </c>
      <c r="B56" s="543" t="s">
        <v>5</v>
      </c>
      <c r="C56" s="516" t="s">
        <v>5</v>
      </c>
      <c r="D56" s="566" t="s">
        <v>49</v>
      </c>
      <c r="E56" s="151" t="s">
        <v>31</v>
      </c>
      <c r="F56" s="535" t="s">
        <v>30</v>
      </c>
      <c r="G56" s="142" t="s">
        <v>98</v>
      </c>
      <c r="H56" s="124">
        <v>2424.4</v>
      </c>
      <c r="I56" s="66">
        <v>2424.4</v>
      </c>
      <c r="J56" s="66">
        <v>2163.5</v>
      </c>
      <c r="K56" s="595" t="s">
        <v>78</v>
      </c>
      <c r="L56" s="77"/>
      <c r="M56" s="77"/>
      <c r="N56" s="77"/>
      <c r="O56" s="615"/>
      <c r="P56" s="217"/>
    </row>
    <row r="57" spans="1:21" ht="14.25" customHeight="1">
      <c r="A57" s="487"/>
      <c r="B57" s="544"/>
      <c r="C57" s="491"/>
      <c r="D57" s="567"/>
      <c r="E57" s="540" t="s">
        <v>35</v>
      </c>
      <c r="F57" s="536"/>
      <c r="G57" s="33" t="s">
        <v>21</v>
      </c>
      <c r="H57" s="62"/>
      <c r="I57" s="45"/>
      <c r="J57" s="45"/>
      <c r="K57" s="593"/>
      <c r="L57" s="78">
        <v>60</v>
      </c>
      <c r="M57" s="78">
        <v>60</v>
      </c>
      <c r="N57" s="78">
        <v>74</v>
      </c>
      <c r="O57" s="609"/>
      <c r="P57" s="218"/>
    </row>
    <row r="58" spans="1:21" ht="15.75" customHeight="1">
      <c r="A58" s="487"/>
      <c r="B58" s="544"/>
      <c r="C58" s="491"/>
      <c r="D58" s="567"/>
      <c r="E58" s="541"/>
      <c r="F58" s="536"/>
      <c r="G58" s="26"/>
      <c r="H58" s="50"/>
      <c r="I58" s="46"/>
      <c r="J58" s="46"/>
      <c r="K58" s="593"/>
      <c r="L58" s="78"/>
      <c r="M58" s="78"/>
      <c r="N58" s="78"/>
      <c r="O58" s="609"/>
      <c r="P58" s="218"/>
    </row>
    <row r="59" spans="1:21" ht="15" customHeight="1" thickBot="1">
      <c r="A59" s="488"/>
      <c r="B59" s="545"/>
      <c r="C59" s="492"/>
      <c r="D59" s="56"/>
      <c r="E59" s="542"/>
      <c r="F59" s="537"/>
      <c r="G59" s="74" t="s">
        <v>6</v>
      </c>
      <c r="H59" s="91">
        <f>SUM(H56:H58)</f>
        <v>2424.4</v>
      </c>
      <c r="I59" s="65">
        <f>SUM(I56:I58)</f>
        <v>2424.4</v>
      </c>
      <c r="J59" s="65">
        <f>SUM(J56:J58)</f>
        <v>2163.5</v>
      </c>
      <c r="K59" s="166"/>
      <c r="L59" s="82"/>
      <c r="M59" s="82"/>
      <c r="N59" s="82"/>
      <c r="O59" s="616"/>
      <c r="P59" s="219"/>
    </row>
    <row r="60" spans="1:21" ht="29.25" customHeight="1">
      <c r="A60" s="514" t="s">
        <v>7</v>
      </c>
      <c r="B60" s="543" t="s">
        <v>5</v>
      </c>
      <c r="C60" s="568" t="s">
        <v>7</v>
      </c>
      <c r="D60" s="517" t="s">
        <v>77</v>
      </c>
      <c r="E60" s="173" t="s">
        <v>31</v>
      </c>
      <c r="F60" s="535" t="s">
        <v>30</v>
      </c>
      <c r="G60" s="137" t="s">
        <v>21</v>
      </c>
      <c r="H60" s="97">
        <v>94.4</v>
      </c>
      <c r="I60" s="97">
        <v>94.4</v>
      </c>
      <c r="J60" s="66">
        <v>4.8</v>
      </c>
      <c r="K60" s="174" t="s">
        <v>57</v>
      </c>
      <c r="L60" s="77">
        <v>1</v>
      </c>
      <c r="M60" s="77">
        <v>1</v>
      </c>
      <c r="N60" s="77">
        <v>1</v>
      </c>
      <c r="O60" s="360" t="s">
        <v>159</v>
      </c>
      <c r="P60" s="217"/>
    </row>
    <row r="61" spans="1:21" ht="27" customHeight="1">
      <c r="A61" s="487"/>
      <c r="B61" s="544"/>
      <c r="C61" s="569"/>
      <c r="D61" s="518"/>
      <c r="E61" s="573" t="s">
        <v>46</v>
      </c>
      <c r="F61" s="536"/>
      <c r="G61" s="83" t="s">
        <v>82</v>
      </c>
      <c r="H61" s="225">
        <f>882.6</f>
        <v>882.6</v>
      </c>
      <c r="I61" s="225">
        <v>0</v>
      </c>
      <c r="J61" s="45">
        <v>0</v>
      </c>
      <c r="K61" s="31" t="s">
        <v>60</v>
      </c>
      <c r="L61" s="78">
        <v>50</v>
      </c>
      <c r="M61" s="78">
        <v>0</v>
      </c>
      <c r="N61" s="78">
        <v>0</v>
      </c>
      <c r="O61" s="609" t="s">
        <v>160</v>
      </c>
      <c r="P61" s="610"/>
    </row>
    <row r="62" spans="1:21" ht="36.75" customHeight="1">
      <c r="A62" s="487"/>
      <c r="B62" s="544"/>
      <c r="C62" s="569"/>
      <c r="D62" s="518"/>
      <c r="E62" s="574"/>
      <c r="F62" s="536"/>
      <c r="G62" s="95" t="s">
        <v>58</v>
      </c>
      <c r="H62" s="50">
        <v>10.3</v>
      </c>
      <c r="I62" s="50">
        <v>10.3</v>
      </c>
      <c r="J62" s="46">
        <v>0</v>
      </c>
      <c r="K62" s="361"/>
      <c r="L62" s="78"/>
      <c r="M62" s="78"/>
      <c r="N62" s="78"/>
      <c r="O62" s="600"/>
      <c r="P62" s="611"/>
    </row>
    <row r="63" spans="1:21" ht="17.25" customHeight="1" thickBot="1">
      <c r="A63" s="488"/>
      <c r="B63" s="545"/>
      <c r="C63" s="570"/>
      <c r="D63" s="519"/>
      <c r="E63" s="575"/>
      <c r="F63" s="537"/>
      <c r="G63" s="73" t="s">
        <v>6</v>
      </c>
      <c r="H63" s="92">
        <f>SUM(H60:H62)</f>
        <v>987.3</v>
      </c>
      <c r="I63" s="67">
        <f>SUM(I60:I62)</f>
        <v>104.7</v>
      </c>
      <c r="J63" s="67">
        <f>SUM(J60:J62)</f>
        <v>4.8</v>
      </c>
      <c r="K63" s="32"/>
      <c r="L63" s="79"/>
      <c r="M63" s="79"/>
      <c r="N63" s="79"/>
      <c r="O63" s="202"/>
      <c r="P63" s="220"/>
    </row>
    <row r="64" spans="1:21" ht="27.75" customHeight="1">
      <c r="A64" s="20" t="s">
        <v>7</v>
      </c>
      <c r="B64" s="160" t="s">
        <v>5</v>
      </c>
      <c r="C64" s="139" t="s">
        <v>22</v>
      </c>
      <c r="D64" s="576" t="s">
        <v>55</v>
      </c>
      <c r="E64" s="147" t="s">
        <v>31</v>
      </c>
      <c r="F64" s="536" t="s">
        <v>30</v>
      </c>
      <c r="G64" s="83" t="s">
        <v>21</v>
      </c>
      <c r="H64" s="124">
        <f>408.8-70.2+16</f>
        <v>354.6</v>
      </c>
      <c r="I64" s="66">
        <v>354.6</v>
      </c>
      <c r="J64" s="66">
        <v>352.3</v>
      </c>
      <c r="K64" s="29" t="s">
        <v>61</v>
      </c>
      <c r="L64" s="80">
        <v>100</v>
      </c>
      <c r="M64" s="80">
        <v>100</v>
      </c>
      <c r="N64" s="80">
        <v>100</v>
      </c>
      <c r="O64" s="203"/>
      <c r="P64" s="221"/>
    </row>
    <row r="65" spans="1:26" ht="21.75" customHeight="1">
      <c r="A65" s="20"/>
      <c r="B65" s="160"/>
      <c r="C65" s="139"/>
      <c r="D65" s="576"/>
      <c r="E65" s="571" t="s">
        <v>79</v>
      </c>
      <c r="F65" s="536"/>
      <c r="G65" s="95"/>
      <c r="H65" s="50"/>
      <c r="I65" s="46"/>
      <c r="J65" s="46"/>
      <c r="K65" s="146"/>
      <c r="L65" s="93"/>
      <c r="M65" s="93"/>
      <c r="N65" s="93"/>
      <c r="O65" s="64"/>
      <c r="P65" s="94"/>
    </row>
    <row r="66" spans="1:26" ht="15.75" customHeight="1" thickBot="1">
      <c r="A66" s="19"/>
      <c r="B66" s="161"/>
      <c r="C66" s="140"/>
      <c r="D66" s="577"/>
      <c r="E66" s="572"/>
      <c r="F66" s="537"/>
      <c r="G66" s="73" t="s">
        <v>6</v>
      </c>
      <c r="H66" s="92">
        <f t="shared" ref="H66:J66" si="3">SUM(H64:H64)</f>
        <v>354.6</v>
      </c>
      <c r="I66" s="67">
        <f t="shared" si="3"/>
        <v>354.6</v>
      </c>
      <c r="J66" s="67">
        <f t="shared" si="3"/>
        <v>352.3</v>
      </c>
      <c r="K66" s="34"/>
      <c r="L66" s="81"/>
      <c r="M66" s="81"/>
      <c r="N66" s="81"/>
      <c r="O66" s="204"/>
      <c r="P66" s="222"/>
    </row>
    <row r="67" spans="1:26" ht="17.25" customHeight="1">
      <c r="A67" s="514" t="s">
        <v>7</v>
      </c>
      <c r="B67" s="543" t="s">
        <v>5</v>
      </c>
      <c r="C67" s="516" t="s">
        <v>23</v>
      </c>
      <c r="D67" s="546" t="s">
        <v>71</v>
      </c>
      <c r="E67" s="162"/>
      <c r="F67" s="535" t="s">
        <v>30</v>
      </c>
      <c r="G67" s="142" t="s">
        <v>21</v>
      </c>
      <c r="H67" s="124">
        <v>20</v>
      </c>
      <c r="I67" s="66">
        <v>20</v>
      </c>
      <c r="J67" s="66">
        <v>0</v>
      </c>
      <c r="K67" s="538" t="s">
        <v>72</v>
      </c>
      <c r="L67" s="369">
        <v>1</v>
      </c>
      <c r="M67" s="369">
        <v>1</v>
      </c>
      <c r="N67" s="369">
        <v>0</v>
      </c>
      <c r="O67" s="370"/>
      <c r="P67" s="612" t="s">
        <v>148</v>
      </c>
    </row>
    <row r="68" spans="1:26" ht="14.25" customHeight="1">
      <c r="A68" s="487"/>
      <c r="B68" s="544"/>
      <c r="C68" s="491"/>
      <c r="D68" s="547"/>
      <c r="E68" s="540" t="s">
        <v>70</v>
      </c>
      <c r="F68" s="536"/>
      <c r="G68" s="33"/>
      <c r="H68" s="62"/>
      <c r="I68" s="45"/>
      <c r="J68" s="45"/>
      <c r="K68" s="539"/>
      <c r="L68" s="358"/>
      <c r="M68" s="358"/>
      <c r="N68" s="358"/>
      <c r="O68" s="359"/>
      <c r="P68" s="613"/>
    </row>
    <row r="69" spans="1:26" ht="21.75" customHeight="1">
      <c r="A69" s="487"/>
      <c r="B69" s="544"/>
      <c r="C69" s="491"/>
      <c r="D69" s="547"/>
      <c r="E69" s="541"/>
      <c r="F69" s="536"/>
      <c r="G69" s="123"/>
      <c r="H69" s="50"/>
      <c r="I69" s="46"/>
      <c r="J69" s="46"/>
      <c r="K69" s="539"/>
      <c r="L69" s="358"/>
      <c r="M69" s="358"/>
      <c r="N69" s="358"/>
      <c r="O69" s="359"/>
      <c r="P69" s="613"/>
    </row>
    <row r="70" spans="1:26" ht="15" customHeight="1" thickBot="1">
      <c r="A70" s="488"/>
      <c r="B70" s="545"/>
      <c r="C70" s="492"/>
      <c r="D70" s="374"/>
      <c r="E70" s="542"/>
      <c r="F70" s="537"/>
      <c r="G70" s="74" t="s">
        <v>6</v>
      </c>
      <c r="H70" s="91">
        <f t="shared" ref="H70:J70" si="4">SUM(H67:H69)</f>
        <v>20</v>
      </c>
      <c r="I70" s="65">
        <f t="shared" si="4"/>
        <v>20</v>
      </c>
      <c r="J70" s="65">
        <f t="shared" si="4"/>
        <v>0</v>
      </c>
      <c r="K70" s="371"/>
      <c r="L70" s="372"/>
      <c r="M70" s="372"/>
      <c r="N70" s="372"/>
      <c r="O70" s="373"/>
      <c r="P70" s="614"/>
    </row>
    <row r="71" spans="1:26" ht="15.75" customHeight="1" thickBot="1">
      <c r="A71" s="159" t="s">
        <v>7</v>
      </c>
      <c r="B71" s="161" t="s">
        <v>5</v>
      </c>
      <c r="C71" s="509" t="s">
        <v>8</v>
      </c>
      <c r="D71" s="510"/>
      <c r="E71" s="510"/>
      <c r="F71" s="510"/>
      <c r="G71" s="510"/>
      <c r="H71" s="125">
        <f>H66+H63+H59+H70</f>
        <v>3786.3</v>
      </c>
      <c r="I71" s="75">
        <f>I66+I63+I59+I70</f>
        <v>2903.7</v>
      </c>
      <c r="J71" s="75">
        <f>J66+J63+J59</f>
        <v>2520.6</v>
      </c>
      <c r="K71" s="165"/>
      <c r="L71" s="169"/>
      <c r="M71" s="194"/>
      <c r="N71" s="169"/>
      <c r="O71" s="194"/>
      <c r="P71" s="61"/>
    </row>
    <row r="72" spans="1:26" ht="15.75" customHeight="1" thickBot="1">
      <c r="A72" s="16" t="s">
        <v>7</v>
      </c>
      <c r="B72" s="581" t="s">
        <v>9</v>
      </c>
      <c r="C72" s="582"/>
      <c r="D72" s="582"/>
      <c r="E72" s="582"/>
      <c r="F72" s="582"/>
      <c r="G72" s="582"/>
      <c r="H72" s="100">
        <f t="shared" ref="H72:J72" si="5">SUM(H71)</f>
        <v>3786.3</v>
      </c>
      <c r="I72" s="49">
        <f t="shared" si="5"/>
        <v>2903.7</v>
      </c>
      <c r="J72" s="49">
        <f t="shared" si="5"/>
        <v>2520.6</v>
      </c>
      <c r="K72" s="167"/>
      <c r="L72" s="168"/>
      <c r="M72" s="195"/>
      <c r="N72" s="168"/>
      <c r="O72" s="195"/>
      <c r="P72" s="58"/>
    </row>
    <row r="73" spans="1:26" ht="15.75" customHeight="1" thickBot="1">
      <c r="A73" s="10" t="s">
        <v>5</v>
      </c>
      <c r="B73" s="583" t="s">
        <v>16</v>
      </c>
      <c r="C73" s="584"/>
      <c r="D73" s="584"/>
      <c r="E73" s="584"/>
      <c r="F73" s="584"/>
      <c r="G73" s="584"/>
      <c r="H73" s="126">
        <f>SUM(H53,H72)</f>
        <v>3988.8</v>
      </c>
      <c r="I73" s="76">
        <f>SUM(I53,I72)</f>
        <v>3113</v>
      </c>
      <c r="J73" s="76">
        <f>SUM(J53,J72)</f>
        <v>2686.9</v>
      </c>
      <c r="K73" s="163"/>
      <c r="L73" s="164"/>
      <c r="M73" s="196"/>
      <c r="N73" s="164"/>
      <c r="O73" s="196"/>
      <c r="P73" s="59"/>
    </row>
    <row r="74" spans="1:26" s="8" customFormat="1" ht="17.25" customHeight="1">
      <c r="A74" s="414" t="s">
        <v>161</v>
      </c>
      <c r="B74" s="414"/>
      <c r="C74" s="414"/>
      <c r="D74" s="414"/>
      <c r="E74" s="414"/>
      <c r="F74" s="414"/>
      <c r="G74" s="414"/>
      <c r="H74" s="414"/>
      <c r="I74" s="414"/>
      <c r="J74" s="414"/>
      <c r="K74" s="414"/>
      <c r="L74" s="414"/>
      <c r="M74" s="414"/>
      <c r="N74" s="414"/>
      <c r="O74" s="414"/>
      <c r="P74" s="414"/>
      <c r="Q74" s="7"/>
      <c r="R74" s="7"/>
      <c r="S74" s="7"/>
    </row>
    <row r="75" spans="1:26" s="8" customFormat="1" ht="17.25" customHeight="1">
      <c r="A75" s="415" t="s">
        <v>162</v>
      </c>
      <c r="B75" s="415"/>
      <c r="C75" s="415"/>
      <c r="D75" s="415"/>
      <c r="E75" s="415"/>
      <c r="F75" s="415"/>
      <c r="G75" s="415"/>
      <c r="H75" s="415"/>
      <c r="I75" s="415"/>
      <c r="J75" s="415"/>
      <c r="K75" s="415"/>
      <c r="L75" s="415"/>
      <c r="M75" s="415"/>
      <c r="N75" s="415"/>
      <c r="O75" s="415"/>
      <c r="P75" s="415"/>
      <c r="Q75" s="7"/>
      <c r="R75" s="7"/>
      <c r="S75" s="7"/>
    </row>
    <row r="76" spans="1:26" s="8" customFormat="1" ht="17.25" customHeight="1">
      <c r="A76" s="415"/>
      <c r="B76" s="415"/>
      <c r="C76" s="415"/>
      <c r="D76" s="415"/>
      <c r="E76" s="415"/>
      <c r="F76" s="415"/>
      <c r="G76" s="415"/>
      <c r="H76" s="415"/>
      <c r="I76" s="415"/>
      <c r="J76" s="415"/>
      <c r="K76" s="415"/>
      <c r="L76" s="57"/>
      <c r="M76" s="197"/>
      <c r="N76" s="57"/>
      <c r="O76" s="197"/>
      <c r="P76" s="57"/>
      <c r="Q76" s="7"/>
      <c r="R76" s="7"/>
      <c r="S76" s="7"/>
      <c r="T76" s="7"/>
      <c r="U76" s="7"/>
      <c r="V76" s="7"/>
      <c r="W76" s="7"/>
      <c r="X76" s="7"/>
      <c r="Y76" s="7"/>
      <c r="Z76" s="7"/>
    </row>
    <row r="77" spans="1:26" s="8" customFormat="1" ht="14.25" customHeight="1" thickBot="1">
      <c r="A77" s="525" t="s">
        <v>12</v>
      </c>
      <c r="B77" s="525"/>
      <c r="C77" s="525"/>
      <c r="D77" s="525"/>
      <c r="E77" s="525"/>
      <c r="F77" s="525"/>
      <c r="G77" s="525"/>
      <c r="H77" s="133"/>
      <c r="I77" s="133"/>
      <c r="J77" s="133"/>
      <c r="K77" s="1"/>
      <c r="L77" s="1"/>
      <c r="M77" s="1"/>
      <c r="N77" s="1"/>
      <c r="O77" s="1"/>
      <c r="P77" s="1"/>
      <c r="Q77" s="7"/>
      <c r="R77" s="7"/>
      <c r="S77" s="7"/>
      <c r="T77" s="7"/>
      <c r="U77" s="7"/>
      <c r="V77" s="7"/>
      <c r="W77" s="7"/>
      <c r="X77" s="7"/>
      <c r="Y77" s="7"/>
      <c r="Z77" s="7"/>
    </row>
    <row r="78" spans="1:26" s="8" customFormat="1" ht="21" customHeight="1">
      <c r="A78" s="418" t="s">
        <v>10</v>
      </c>
      <c r="B78" s="419"/>
      <c r="C78" s="419"/>
      <c r="D78" s="419"/>
      <c r="E78" s="419"/>
      <c r="F78" s="419"/>
      <c r="G78" s="420"/>
      <c r="H78" s="416" t="s">
        <v>108</v>
      </c>
      <c r="I78" s="424" t="s">
        <v>109</v>
      </c>
      <c r="J78" s="424" t="s">
        <v>110</v>
      </c>
      <c r="K78" s="1"/>
      <c r="L78" s="1"/>
      <c r="M78" s="1"/>
      <c r="N78" s="1"/>
      <c r="O78" s="1"/>
      <c r="P78" s="1"/>
      <c r="Q78" s="7"/>
      <c r="R78" s="7"/>
      <c r="S78" s="7"/>
      <c r="T78" s="7"/>
      <c r="U78" s="7"/>
      <c r="V78" s="7"/>
      <c r="W78" s="7"/>
      <c r="X78" s="7"/>
      <c r="Y78" s="7"/>
      <c r="Z78" s="7"/>
    </row>
    <row r="79" spans="1:26" ht="59.25" customHeight="1" thickBot="1">
      <c r="A79" s="421"/>
      <c r="B79" s="422"/>
      <c r="C79" s="422"/>
      <c r="D79" s="422"/>
      <c r="E79" s="422"/>
      <c r="F79" s="422"/>
      <c r="G79" s="423"/>
      <c r="H79" s="417"/>
      <c r="I79" s="425"/>
      <c r="J79" s="425"/>
    </row>
    <row r="80" spans="1:26" ht="14.25" customHeight="1">
      <c r="A80" s="548" t="s">
        <v>13</v>
      </c>
      <c r="B80" s="549"/>
      <c r="C80" s="549"/>
      <c r="D80" s="549"/>
      <c r="E80" s="549"/>
      <c r="F80" s="549"/>
      <c r="G80" s="550"/>
      <c r="H80" s="179">
        <f>H81+H87</f>
        <v>3978.5</v>
      </c>
      <c r="I80" s="179">
        <f>I81+I87</f>
        <v>3102.7</v>
      </c>
      <c r="J80" s="37">
        <f>J81+J87</f>
        <v>2686.9</v>
      </c>
    </row>
    <row r="81" spans="1:26" s="22" customFormat="1" ht="14.25" customHeight="1">
      <c r="A81" s="578" t="s">
        <v>48</v>
      </c>
      <c r="B81" s="579"/>
      <c r="C81" s="579"/>
      <c r="D81" s="579"/>
      <c r="E81" s="579"/>
      <c r="F81" s="579"/>
      <c r="G81" s="580"/>
      <c r="H81" s="180">
        <f>SUM(H82:H86)</f>
        <v>1554.1</v>
      </c>
      <c r="I81" s="180">
        <f>SUM(I82:I86)</f>
        <v>678.3</v>
      </c>
      <c r="J81" s="38">
        <f t="shared" ref="J81" si="6">SUM(J82:J86)</f>
        <v>523.4</v>
      </c>
      <c r="K81" s="14"/>
      <c r="L81" s="14"/>
      <c r="M81" s="14"/>
      <c r="N81" s="14"/>
      <c r="O81" s="14"/>
      <c r="P81" s="14"/>
    </row>
    <row r="82" spans="1:26" ht="14.25" customHeight="1">
      <c r="A82" s="526" t="s">
        <v>18</v>
      </c>
      <c r="B82" s="527"/>
      <c r="C82" s="527"/>
      <c r="D82" s="527"/>
      <c r="E82" s="527"/>
      <c r="F82" s="527"/>
      <c r="G82" s="528"/>
      <c r="H82" s="175">
        <f>SUMIF(G11:G73,"SB",H11:H73)</f>
        <v>657.8</v>
      </c>
      <c r="I82" s="47">
        <f>SUMIF(G11:G73,"SB",I11:I73)</f>
        <v>658.8</v>
      </c>
      <c r="J82" s="47">
        <f>SUMIF(G11:G73,"SB",J11:J73)</f>
        <v>513.4</v>
      </c>
    </row>
    <row r="83" spans="1:26" ht="40.5" customHeight="1">
      <c r="A83" s="526" t="s">
        <v>101</v>
      </c>
      <c r="B83" s="527"/>
      <c r="C83" s="527"/>
      <c r="D83" s="527"/>
      <c r="E83" s="527"/>
      <c r="F83" s="527"/>
      <c r="G83" s="528"/>
      <c r="H83" s="175">
        <f>SUMIF(G12:G76,"SB(ESA)",H12:H76)</f>
        <v>13.7</v>
      </c>
      <c r="I83" s="175">
        <f>SUMIF(G12:G76,"SB(ESA)",I12:I76)</f>
        <v>19.5</v>
      </c>
      <c r="J83" s="39">
        <f>SUMIF(G12:G76,"SB(ESA)",J12:J76)</f>
        <v>10</v>
      </c>
    </row>
    <row r="84" spans="1:26" ht="14.25" customHeight="1">
      <c r="A84" s="529" t="s">
        <v>45</v>
      </c>
      <c r="B84" s="530"/>
      <c r="C84" s="530"/>
      <c r="D84" s="530"/>
      <c r="E84" s="530"/>
      <c r="F84" s="530"/>
      <c r="G84" s="531"/>
      <c r="H84" s="175">
        <f>SUMIF(G11:G73,"SB(VB)",H11:H73)</f>
        <v>0</v>
      </c>
      <c r="I84" s="47">
        <f>SUMIF(G12:G73,"SB(VB)",I12:I73)</f>
        <v>0</v>
      </c>
      <c r="J84" s="47">
        <f>SUMIF(G12:G76,"SB(VB)",J12:J76)</f>
        <v>0</v>
      </c>
    </row>
    <row r="85" spans="1:26" ht="14.25" customHeight="1">
      <c r="A85" s="532" t="s">
        <v>19</v>
      </c>
      <c r="B85" s="533"/>
      <c r="C85" s="533"/>
      <c r="D85" s="533"/>
      <c r="E85" s="533"/>
      <c r="F85" s="533"/>
      <c r="G85" s="534"/>
      <c r="H85" s="182">
        <f>SUMIF(G11:G73,"SB(P)",H11:H73)</f>
        <v>0</v>
      </c>
      <c r="I85" s="46">
        <f>SUMIF(G11:G73,"SB(P)",I11:I73)</f>
        <v>0</v>
      </c>
      <c r="J85" s="46">
        <f>SUMIF(G11:G73,"SB(P)",J11:J73)</f>
        <v>0</v>
      </c>
      <c r="K85" s="12"/>
    </row>
    <row r="86" spans="1:26" ht="28.5" customHeight="1">
      <c r="A86" s="560" t="s">
        <v>103</v>
      </c>
      <c r="B86" s="561"/>
      <c r="C86" s="561"/>
      <c r="D86" s="561"/>
      <c r="E86" s="561"/>
      <c r="F86" s="561"/>
      <c r="G86" s="562"/>
      <c r="H86" s="182">
        <f>SUMIF(G4:G66,"SB(ES)",H4:H66)</f>
        <v>882.6</v>
      </c>
      <c r="I86" s="46">
        <f>SUMIF(G4:G66,"SB(ES)",I4:I66)</f>
        <v>0</v>
      </c>
      <c r="J86" s="46">
        <f>SUMIF(G4:G66,"SB(ES)",J4:J66)</f>
        <v>0</v>
      </c>
    </row>
    <row r="87" spans="1:26" ht="14.25" customHeight="1">
      <c r="A87" s="551" t="s">
        <v>102</v>
      </c>
      <c r="B87" s="552"/>
      <c r="C87" s="552"/>
      <c r="D87" s="552"/>
      <c r="E87" s="552"/>
      <c r="F87" s="552"/>
      <c r="G87" s="553"/>
      <c r="H87" s="177">
        <f>SUMIF(G18:G82,"SB(L)",H18:H82)</f>
        <v>2424.4</v>
      </c>
      <c r="I87" s="198">
        <f>SUMIF(G18:G73,"SB(L)",I18:I73)</f>
        <v>2424.4</v>
      </c>
      <c r="J87" s="40">
        <f>SUMIF(G18:G73,"SB(L)",J18:J73)</f>
        <v>2163.5</v>
      </c>
    </row>
    <row r="88" spans="1:26" ht="14.25" customHeight="1">
      <c r="A88" s="563" t="s">
        <v>14</v>
      </c>
      <c r="B88" s="564"/>
      <c r="C88" s="564"/>
      <c r="D88" s="564"/>
      <c r="E88" s="564"/>
      <c r="F88" s="564"/>
      <c r="G88" s="565"/>
      <c r="H88" s="178">
        <f>SUM(H90:H91)</f>
        <v>10.3</v>
      </c>
      <c r="I88" s="178">
        <f t="shared" ref="I88:J88" si="7">SUM(I90:I91)</f>
        <v>10.3</v>
      </c>
      <c r="J88" s="41">
        <f t="shared" si="7"/>
        <v>0</v>
      </c>
    </row>
    <row r="89" spans="1:26" ht="15.75" customHeight="1">
      <c r="A89" s="560" t="s">
        <v>20</v>
      </c>
      <c r="B89" s="561"/>
      <c r="C89" s="561"/>
      <c r="D89" s="561"/>
      <c r="E89" s="561"/>
      <c r="F89" s="561"/>
      <c r="G89" s="562"/>
      <c r="H89" s="182"/>
      <c r="I89" s="50"/>
      <c r="J89" s="46"/>
    </row>
    <row r="90" spans="1:26" ht="15" customHeight="1">
      <c r="A90" s="554" t="s">
        <v>44</v>
      </c>
      <c r="B90" s="555"/>
      <c r="C90" s="555"/>
      <c r="D90" s="555"/>
      <c r="E90" s="555"/>
      <c r="F90" s="555"/>
      <c r="G90" s="556"/>
      <c r="H90" s="175">
        <f>SUMIF(G11:G73,"KVJUD",H11:H73)</f>
        <v>0</v>
      </c>
      <c r="I90" s="47">
        <f>SUMIF(G11:G72,"KVJUD",I11:I72)</f>
        <v>0</v>
      </c>
      <c r="J90" s="47">
        <f>SUMIF(G11:G72,"KVJUD",J11:J72)</f>
        <v>0</v>
      </c>
    </row>
    <row r="91" spans="1:26" s="3" customFormat="1" ht="15.75" customHeight="1">
      <c r="A91" s="554" t="s">
        <v>62</v>
      </c>
      <c r="B91" s="555"/>
      <c r="C91" s="555"/>
      <c r="D91" s="555"/>
      <c r="E91" s="555"/>
      <c r="F91" s="555"/>
      <c r="G91" s="556"/>
      <c r="H91" s="175">
        <f>SUMIF(G11:G76,"Kt",H11:H76)</f>
        <v>10.3</v>
      </c>
      <c r="I91" s="47">
        <f>SUMIF(G11:G73,"Kt",I11:I73)</f>
        <v>10.3</v>
      </c>
      <c r="J91" s="47">
        <f>SUMIF(G11:G73,"Kt",J11:J73)</f>
        <v>0</v>
      </c>
      <c r="Q91" s="2"/>
      <c r="R91" s="2"/>
      <c r="S91" s="2"/>
      <c r="T91" s="2"/>
      <c r="U91" s="2"/>
      <c r="V91" s="2"/>
      <c r="W91" s="2"/>
      <c r="X91" s="2"/>
      <c r="Y91" s="2"/>
      <c r="Z91" s="2"/>
    </row>
    <row r="92" spans="1:26" s="3" customFormat="1" ht="14.25" customHeight="1" thickBot="1">
      <c r="A92" s="557" t="s">
        <v>15</v>
      </c>
      <c r="B92" s="558"/>
      <c r="C92" s="558"/>
      <c r="D92" s="558"/>
      <c r="E92" s="558"/>
      <c r="F92" s="558"/>
      <c r="G92" s="559"/>
      <c r="H92" s="176">
        <f>SUM(H80,H88)</f>
        <v>3988.8</v>
      </c>
      <c r="I92" s="90">
        <f>SUM(I80,I88)</f>
        <v>3113</v>
      </c>
      <c r="J92" s="90">
        <f>SUM(J80,J88)</f>
        <v>2686.9</v>
      </c>
      <c r="Q92" s="2"/>
      <c r="R92" s="2"/>
      <c r="S92" s="2"/>
      <c r="T92" s="2"/>
      <c r="U92" s="2"/>
      <c r="V92" s="2"/>
      <c r="W92" s="2"/>
      <c r="X92" s="2"/>
      <c r="Y92" s="2"/>
      <c r="Z92" s="2"/>
    </row>
    <row r="93" spans="1:26" s="3" customFormat="1">
      <c r="F93" s="4"/>
      <c r="G93" s="5"/>
      <c r="H93" s="14"/>
      <c r="I93" s="14"/>
      <c r="J93" s="14"/>
      <c r="Q93" s="2"/>
      <c r="R93" s="2"/>
      <c r="S93" s="2"/>
      <c r="T93" s="2"/>
      <c r="U93" s="2"/>
      <c r="V93" s="2"/>
      <c r="W93" s="2"/>
      <c r="X93" s="2"/>
      <c r="Y93" s="2"/>
      <c r="Z93" s="2"/>
    </row>
    <row r="94" spans="1:26" s="3" customFormat="1">
      <c r="F94" s="4"/>
      <c r="G94" s="5"/>
      <c r="I94" s="12"/>
      <c r="Q94" s="2"/>
      <c r="R94" s="2"/>
      <c r="S94" s="2"/>
      <c r="T94" s="2"/>
      <c r="U94" s="2"/>
      <c r="V94" s="2"/>
      <c r="W94" s="2"/>
      <c r="X94" s="2"/>
      <c r="Y94" s="2"/>
      <c r="Z94" s="2"/>
    </row>
    <row r="95" spans="1:26" s="3" customFormat="1">
      <c r="F95" s="4"/>
      <c r="G95" s="5"/>
      <c r="H95" s="12"/>
      <c r="I95" s="12"/>
      <c r="J95" s="412"/>
      <c r="K95" s="412"/>
      <c r="L95" s="412"/>
      <c r="M95" s="412"/>
      <c r="Q95" s="2"/>
      <c r="R95" s="2"/>
      <c r="S95" s="2"/>
      <c r="T95" s="2"/>
      <c r="U95" s="2"/>
      <c r="V95" s="2"/>
      <c r="W95" s="2"/>
      <c r="X95" s="2"/>
      <c r="Y95" s="2"/>
      <c r="Z95" s="2"/>
    </row>
    <row r="96" spans="1:26" s="3" customFormat="1">
      <c r="F96" s="4"/>
      <c r="G96" s="5"/>
      <c r="Q96" s="2"/>
      <c r="R96" s="2"/>
      <c r="S96" s="2"/>
      <c r="T96" s="2"/>
      <c r="U96" s="2"/>
      <c r="V96" s="2"/>
      <c r="W96" s="2"/>
      <c r="X96" s="2"/>
      <c r="Y96" s="2"/>
      <c r="Z96" s="2"/>
    </row>
  </sheetData>
  <mergeCells count="120">
    <mergeCell ref="O35:O36"/>
    <mergeCell ref="P47:P48"/>
    <mergeCell ref="O61:O62"/>
    <mergeCell ref="P61:P62"/>
    <mergeCell ref="P67:P70"/>
    <mergeCell ref="O56:O59"/>
    <mergeCell ref="D40:D41"/>
    <mergeCell ref="E40:E41"/>
    <mergeCell ref="D42:D43"/>
    <mergeCell ref="O45:O46"/>
    <mergeCell ref="F30:F33"/>
    <mergeCell ref="E35:E37"/>
    <mergeCell ref="D38:D39"/>
    <mergeCell ref="E38:E39"/>
    <mergeCell ref="D30:D34"/>
    <mergeCell ref="E30:E33"/>
    <mergeCell ref="K45:K46"/>
    <mergeCell ref="C52:G52"/>
    <mergeCell ref="F56:F59"/>
    <mergeCell ref="K56:K58"/>
    <mergeCell ref="E57:E59"/>
    <mergeCell ref="B53:G53"/>
    <mergeCell ref="C55:K55"/>
    <mergeCell ref="D47:D48"/>
    <mergeCell ref="D49:D50"/>
    <mergeCell ref="B54:G54"/>
    <mergeCell ref="H54:J54"/>
    <mergeCell ref="A87:G87"/>
    <mergeCell ref="A90:G90"/>
    <mergeCell ref="A91:G91"/>
    <mergeCell ref="A92:G92"/>
    <mergeCell ref="A86:G86"/>
    <mergeCell ref="A88:G88"/>
    <mergeCell ref="A89:G89"/>
    <mergeCell ref="A56:A59"/>
    <mergeCell ref="B56:B59"/>
    <mergeCell ref="C56:C59"/>
    <mergeCell ref="D56:D58"/>
    <mergeCell ref="A60:A63"/>
    <mergeCell ref="B60:B63"/>
    <mergeCell ref="C60:C63"/>
    <mergeCell ref="D60:D63"/>
    <mergeCell ref="E65:E66"/>
    <mergeCell ref="F60:F63"/>
    <mergeCell ref="E61:E63"/>
    <mergeCell ref="D64:D66"/>
    <mergeCell ref="F64:F66"/>
    <mergeCell ref="A81:G81"/>
    <mergeCell ref="B72:G72"/>
    <mergeCell ref="B73:G73"/>
    <mergeCell ref="A76:K76"/>
    <mergeCell ref="A77:G77"/>
    <mergeCell ref="A82:G82"/>
    <mergeCell ref="A84:G84"/>
    <mergeCell ref="A85:G85"/>
    <mergeCell ref="A83:G83"/>
    <mergeCell ref="F67:F70"/>
    <mergeCell ref="K67:K69"/>
    <mergeCell ref="E68:E70"/>
    <mergeCell ref="C71:G71"/>
    <mergeCell ref="A67:A70"/>
    <mergeCell ref="B67:B70"/>
    <mergeCell ref="C67:C70"/>
    <mergeCell ref="D67:D69"/>
    <mergeCell ref="A80:G80"/>
    <mergeCell ref="D27:D29"/>
    <mergeCell ref="F18:F22"/>
    <mergeCell ref="C23:G23"/>
    <mergeCell ref="D25:D26"/>
    <mergeCell ref="A18:A22"/>
    <mergeCell ref="B18:B22"/>
    <mergeCell ref="C18:C22"/>
    <mergeCell ref="D18:D22"/>
    <mergeCell ref="E18:E22"/>
    <mergeCell ref="E25:E26"/>
    <mergeCell ref="O9:P9"/>
    <mergeCell ref="O10:P10"/>
    <mergeCell ref="A12:A17"/>
    <mergeCell ref="B12:B17"/>
    <mergeCell ref="C12:C17"/>
    <mergeCell ref="D12:D17"/>
    <mergeCell ref="E12:E17"/>
    <mergeCell ref="F12:F17"/>
    <mergeCell ref="C24:K24"/>
    <mergeCell ref="O18:O19"/>
    <mergeCell ref="O20:O21"/>
    <mergeCell ref="D4:D6"/>
    <mergeCell ref="K5:K6"/>
    <mergeCell ref="E4:E6"/>
    <mergeCell ref="F4:F6"/>
    <mergeCell ref="G4:G6"/>
    <mergeCell ref="A7:K7"/>
    <mergeCell ref="A8:K8"/>
    <mergeCell ref="C11:K11"/>
    <mergeCell ref="H4:J4"/>
    <mergeCell ref="K4:N4"/>
    <mergeCell ref="J95:M95"/>
    <mergeCell ref="A1:P1"/>
    <mergeCell ref="A74:P74"/>
    <mergeCell ref="A75:P75"/>
    <mergeCell ref="H78:H79"/>
    <mergeCell ref="A78:G79"/>
    <mergeCell ref="I78:I79"/>
    <mergeCell ref="J78:J79"/>
    <mergeCell ref="G2:O2"/>
    <mergeCell ref="B9:G10"/>
    <mergeCell ref="H9:J9"/>
    <mergeCell ref="H10:J10"/>
    <mergeCell ref="O4:O6"/>
    <mergeCell ref="P4:P6"/>
    <mergeCell ref="H5:H6"/>
    <mergeCell ref="I5:I6"/>
    <mergeCell ref="J5:J6"/>
    <mergeCell ref="L5:L6"/>
    <mergeCell ref="M5:M6"/>
    <mergeCell ref="N5:N6"/>
    <mergeCell ref="N3:P3"/>
    <mergeCell ref="A4:A6"/>
    <mergeCell ref="B4:B6"/>
    <mergeCell ref="C4:C6"/>
  </mergeCells>
  <printOptions horizontalCentered="1"/>
  <pageMargins left="7.874015748031496E-2" right="7.874015748031496E-2" top="0.59055118110236227" bottom="0" header="0" footer="0"/>
  <pageSetup paperSize="9" scale="76" orientation="landscape" r:id="rId1"/>
  <headerFooter alignWithMargins="0"/>
  <rowBreaks count="4" manualBreakCount="4">
    <brk id="17" max="15" man="1"/>
    <brk id="29" max="15" man="1"/>
    <brk id="48" max="15" man="1"/>
    <brk id="75"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3</vt:i4>
      </vt:variant>
    </vt:vector>
  </HeadingPairs>
  <TitlesOfParts>
    <vt:vector size="5" baseType="lpstr">
      <vt:lpstr>Ataskaita</vt:lpstr>
      <vt:lpstr>Priemonių suvestinė</vt:lpstr>
      <vt:lpstr>Ataskaita!Print_Area</vt:lpstr>
      <vt:lpstr>'Priemonių suvestinė'!Print_Area</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2018-03-06T14:31:54Z</cp:lastPrinted>
  <dcterms:created xsi:type="dcterms:W3CDTF">2007-07-27T10:32:34Z</dcterms:created>
  <dcterms:modified xsi:type="dcterms:W3CDTF">2018-03-13T13:20:43Z</dcterms:modified>
</cp:coreProperties>
</file>