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30" yWindow="1905" windowWidth="23010" windowHeight="9480"/>
  </bookViews>
  <sheets>
    <sheet name="1 programa" sheetId="10" r:id="rId1"/>
    <sheet name="Lyginamasis variantas" sheetId="12" r:id="rId2"/>
    <sheet name="Aiškinamoji lentelė" sheetId="8" state="hidden" r:id="rId3"/>
    <sheet name="Asignavimų valdytojų kodai" sheetId="3" state="hidden" r:id="rId4"/>
  </sheets>
  <definedNames>
    <definedName name="_xlnm.Print_Area" localSheetId="0">'1 programa'!$A$1:$N$121</definedName>
    <definedName name="_xlnm.Print_Area" localSheetId="2">'Aiškinamoji lentelė'!$A$1:$W$127</definedName>
    <definedName name="_xlnm.Print_Area" localSheetId="1">'Lyginamasis variantas'!$A$1:$U$123</definedName>
    <definedName name="_xlnm.Print_Titles" localSheetId="0">'1 programa'!$7:$9</definedName>
    <definedName name="_xlnm.Print_Titles" localSheetId="2">'Aiškinamoji lentelė'!$6:$8</definedName>
  </definedNames>
  <calcPr calcId="152511" fullPrecision="0"/>
</workbook>
</file>

<file path=xl/calcChain.xml><?xml version="1.0" encoding="utf-8"?>
<calcChain xmlns="http://schemas.openxmlformats.org/spreadsheetml/2006/main">
  <c r="I71" i="10" l="1"/>
  <c r="H71" i="10"/>
  <c r="M88" i="12" l="1"/>
  <c r="M79" i="12"/>
  <c r="H91" i="10" l="1"/>
  <c r="I91" i="12"/>
  <c r="M58" i="12" l="1"/>
  <c r="M95" i="12"/>
  <c r="P95" i="12" l="1"/>
  <c r="M100" i="12" l="1"/>
  <c r="M110" i="12" s="1"/>
  <c r="J100" i="12"/>
  <c r="J101" i="12" s="1"/>
  <c r="H40" i="10" l="1"/>
  <c r="H72" i="10"/>
  <c r="I71" i="12"/>
  <c r="I40" i="12"/>
  <c r="J40" i="12" s="1"/>
  <c r="J58" i="12" s="1"/>
  <c r="J59" i="12" s="1"/>
  <c r="J14" i="10" l="1"/>
  <c r="I14" i="10"/>
  <c r="I108" i="10" s="1"/>
  <c r="M39" i="12"/>
  <c r="M59" i="12" s="1"/>
  <c r="O14" i="12"/>
  <c r="L14" i="12"/>
  <c r="L39" i="12" s="1"/>
  <c r="J71" i="12" l="1"/>
  <c r="J88" i="12" s="1"/>
  <c r="I97" i="12" l="1"/>
  <c r="M101" i="12" l="1"/>
  <c r="M97" i="12"/>
  <c r="O113" i="12"/>
  <c r="O112" i="12"/>
  <c r="O111" i="12"/>
  <c r="O110" i="12"/>
  <c r="N119" i="12"/>
  <c r="N118" i="12"/>
  <c r="N117" i="12"/>
  <c r="N116" i="12"/>
  <c r="N114" i="12"/>
  <c r="N113" i="12"/>
  <c r="N112" i="12"/>
  <c r="N111" i="12"/>
  <c r="N110" i="12"/>
  <c r="O119" i="12"/>
  <c r="O118" i="12"/>
  <c r="O117" i="12"/>
  <c r="O116" i="12"/>
  <c r="O114" i="12"/>
  <c r="O101" i="12"/>
  <c r="O97" i="12"/>
  <c r="O88" i="12"/>
  <c r="O68" i="12"/>
  <c r="O69" i="12" s="1"/>
  <c r="O58" i="12"/>
  <c r="O39" i="12"/>
  <c r="N101" i="12"/>
  <c r="N97" i="12"/>
  <c r="N88" i="12"/>
  <c r="N68" i="12"/>
  <c r="N69" i="12" s="1"/>
  <c r="N58" i="12"/>
  <c r="N39" i="12"/>
  <c r="N59" i="12" l="1"/>
  <c r="O59" i="12"/>
  <c r="N102" i="12"/>
  <c r="M102" i="12"/>
  <c r="M103" i="12" s="1"/>
  <c r="M104" i="12" s="1"/>
  <c r="O102" i="12"/>
  <c r="O115" i="12"/>
  <c r="O109" i="12"/>
  <c r="O108" i="12" s="1"/>
  <c r="N115" i="12"/>
  <c r="N109" i="12"/>
  <c r="N108" i="12" s="1"/>
  <c r="J119" i="12"/>
  <c r="J118" i="12"/>
  <c r="J117" i="12"/>
  <c r="J116" i="12"/>
  <c r="J114" i="12"/>
  <c r="J112" i="12"/>
  <c r="J111" i="12"/>
  <c r="J93" i="12"/>
  <c r="J113" i="12" s="1"/>
  <c r="N103" i="12" l="1"/>
  <c r="N104" i="12" s="1"/>
  <c r="O103" i="12"/>
  <c r="O104" i="12" s="1"/>
  <c r="O120" i="12"/>
  <c r="N120" i="12"/>
  <c r="J115" i="12"/>
  <c r="I113" i="12" l="1"/>
  <c r="I110" i="12"/>
  <c r="L119" i="12" l="1"/>
  <c r="L118" i="12"/>
  <c r="L117" i="12"/>
  <c r="L116" i="12"/>
  <c r="M116" i="12" s="1"/>
  <c r="L113" i="12"/>
  <c r="L112" i="12"/>
  <c r="L111" i="12"/>
  <c r="L110" i="12"/>
  <c r="I119" i="12"/>
  <c r="I118" i="12"/>
  <c r="I117" i="12"/>
  <c r="I116" i="12"/>
  <c r="I114" i="12"/>
  <c r="I112" i="12"/>
  <c r="H112" i="12"/>
  <c r="I111" i="12"/>
  <c r="L101" i="12"/>
  <c r="L97" i="12"/>
  <c r="L88" i="12"/>
  <c r="L68" i="12"/>
  <c r="L69" i="12" s="1"/>
  <c r="L58" i="12"/>
  <c r="I101" i="12"/>
  <c r="I88" i="12"/>
  <c r="I68" i="12"/>
  <c r="I69" i="12" s="1"/>
  <c r="I58" i="12"/>
  <c r="I39" i="12"/>
  <c r="P119" i="12"/>
  <c r="K119" i="12"/>
  <c r="H119" i="12"/>
  <c r="P118" i="12"/>
  <c r="K118" i="12"/>
  <c r="H118" i="12"/>
  <c r="P117" i="12"/>
  <c r="K117" i="12"/>
  <c r="H117" i="12"/>
  <c r="P116" i="12"/>
  <c r="K116" i="12"/>
  <c r="H116" i="12"/>
  <c r="P114" i="12"/>
  <c r="K114" i="12"/>
  <c r="H114" i="12"/>
  <c r="P113" i="12"/>
  <c r="K113" i="12"/>
  <c r="H113" i="12"/>
  <c r="P112" i="12"/>
  <c r="K112" i="12"/>
  <c r="P111" i="12"/>
  <c r="K111" i="12"/>
  <c r="H111" i="12"/>
  <c r="P110" i="12"/>
  <c r="K110" i="12"/>
  <c r="P101" i="12"/>
  <c r="K101" i="12"/>
  <c r="H101" i="12"/>
  <c r="P97" i="12"/>
  <c r="K97" i="12"/>
  <c r="H91" i="12"/>
  <c r="P88" i="12"/>
  <c r="K88" i="12"/>
  <c r="H88" i="12"/>
  <c r="P68" i="12"/>
  <c r="P69" i="12" s="1"/>
  <c r="K68" i="12"/>
  <c r="K69" i="12" s="1"/>
  <c r="H68" i="12"/>
  <c r="H69" i="12" s="1"/>
  <c r="P58" i="12"/>
  <c r="K58" i="12"/>
  <c r="H58" i="12"/>
  <c r="P39" i="12"/>
  <c r="K39" i="12"/>
  <c r="K59" i="12" s="1"/>
  <c r="H39" i="12"/>
  <c r="M117" i="12" l="1"/>
  <c r="M111" i="12"/>
  <c r="M112" i="12"/>
  <c r="M118" i="12"/>
  <c r="M113" i="12"/>
  <c r="M119" i="12"/>
  <c r="H97" i="12"/>
  <c r="H102" i="12" s="1"/>
  <c r="H110" i="12"/>
  <c r="H109" i="12" s="1"/>
  <c r="H108" i="12" s="1"/>
  <c r="P59" i="12"/>
  <c r="K109" i="12"/>
  <c r="K108" i="12" s="1"/>
  <c r="P115" i="12"/>
  <c r="P109" i="12"/>
  <c r="P108" i="12" s="1"/>
  <c r="J91" i="12"/>
  <c r="J97" i="12" s="1"/>
  <c r="K102" i="12"/>
  <c r="I109" i="12"/>
  <c r="I108" i="12" s="1"/>
  <c r="L109" i="12"/>
  <c r="P102" i="12"/>
  <c r="H115" i="12"/>
  <c r="K115" i="12"/>
  <c r="L59" i="12"/>
  <c r="L102" i="12"/>
  <c r="K103" i="12"/>
  <c r="K104" i="12" s="1"/>
  <c r="I59" i="12"/>
  <c r="I102" i="12"/>
  <c r="H59" i="12"/>
  <c r="M109" i="12" l="1"/>
  <c r="M115" i="12"/>
  <c r="P103" i="12"/>
  <c r="P104" i="12" s="1"/>
  <c r="K120" i="12"/>
  <c r="P120" i="12"/>
  <c r="H120" i="12"/>
  <c r="L103" i="12"/>
  <c r="L104" i="12" s="1"/>
  <c r="J110" i="12"/>
  <c r="J109" i="12" s="1"/>
  <c r="J108" i="12" s="1"/>
  <c r="J120" i="12" s="1"/>
  <c r="J102" i="12"/>
  <c r="J103" i="12" s="1"/>
  <c r="J104" i="12" s="1"/>
  <c r="I103" i="12"/>
  <c r="I104" i="12" s="1"/>
  <c r="H103" i="12"/>
  <c r="H104" i="12" l="1"/>
  <c r="L114" i="12"/>
  <c r="L108" i="12" l="1"/>
  <c r="M114" i="12"/>
  <c r="M108" i="12" s="1"/>
  <c r="M120" i="12" s="1"/>
  <c r="L115" i="12"/>
  <c r="I115" i="12"/>
  <c r="L120" i="12" l="1"/>
  <c r="I120" i="12"/>
  <c r="H108" i="10" l="1"/>
  <c r="M38" i="8" l="1"/>
  <c r="R38" i="8"/>
  <c r="Q38" i="8"/>
  <c r="H39" i="10"/>
  <c r="K102" i="8" l="1"/>
  <c r="R102" i="8"/>
  <c r="Q102" i="8"/>
  <c r="M102" i="8"/>
  <c r="L99" i="8"/>
  <c r="P15" i="8" l="1"/>
  <c r="M15" i="8" s="1"/>
  <c r="P14" i="8"/>
  <c r="N29" i="8" l="1"/>
  <c r="M29" i="8" s="1"/>
  <c r="K38" i="8"/>
  <c r="M14" i="8" l="1"/>
  <c r="H95" i="10"/>
  <c r="N102" i="8"/>
  <c r="P49" i="8" l="1"/>
  <c r="M49" i="8"/>
  <c r="I88" i="10" l="1"/>
  <c r="H88" i="10"/>
  <c r="I39" i="10" l="1"/>
  <c r="J39" i="10"/>
  <c r="P106" i="8" l="1"/>
  <c r="M59" i="8" l="1"/>
  <c r="Q106" i="8" l="1"/>
  <c r="I99" i="10" l="1"/>
  <c r="J99" i="10"/>
  <c r="H99" i="10"/>
  <c r="I95" i="10"/>
  <c r="J95" i="10"/>
  <c r="J88" i="10"/>
  <c r="I68" i="10"/>
  <c r="I69" i="10" s="1"/>
  <c r="J68" i="10"/>
  <c r="J69" i="10" s="1"/>
  <c r="H68" i="10"/>
  <c r="H69" i="10" s="1"/>
  <c r="I100" i="10" l="1"/>
  <c r="J100" i="10"/>
  <c r="H100" i="10"/>
  <c r="I58" i="10"/>
  <c r="J58" i="10"/>
  <c r="H58" i="10"/>
  <c r="H111" i="10"/>
  <c r="H112" i="10"/>
  <c r="H117" i="10"/>
  <c r="H116" i="10"/>
  <c r="H115" i="10"/>
  <c r="H114" i="10"/>
  <c r="H109" i="10"/>
  <c r="H110" i="10"/>
  <c r="H59" i="10" l="1"/>
  <c r="J59" i="10"/>
  <c r="I59" i="10"/>
  <c r="H113" i="10"/>
  <c r="H107" i="10"/>
  <c r="H106" i="10" s="1"/>
  <c r="H118" i="10" l="1"/>
  <c r="H101" i="10" l="1"/>
  <c r="H102" i="10" s="1"/>
  <c r="J117" i="10" l="1"/>
  <c r="I117" i="10"/>
  <c r="J116" i="10"/>
  <c r="I116" i="10"/>
  <c r="J115" i="10"/>
  <c r="I115" i="10"/>
  <c r="J114" i="10"/>
  <c r="I114" i="10"/>
  <c r="J112" i="10"/>
  <c r="I112" i="10"/>
  <c r="J111" i="10"/>
  <c r="I111" i="10"/>
  <c r="J110" i="10"/>
  <c r="I110" i="10"/>
  <c r="J109" i="10"/>
  <c r="I109" i="10"/>
  <c r="J108" i="10"/>
  <c r="J113" i="10" l="1"/>
  <c r="J107" i="10"/>
  <c r="J106" i="10" s="1"/>
  <c r="I107" i="10"/>
  <c r="I106" i="10" s="1"/>
  <c r="I113" i="10"/>
  <c r="K90" i="8"/>
  <c r="M106" i="8"/>
  <c r="J118" i="10" l="1"/>
  <c r="I101" i="10"/>
  <c r="I102" i="10" s="1"/>
  <c r="I118" i="10"/>
  <c r="J101" i="10"/>
  <c r="J102" i="10" s="1"/>
  <c r="R106" i="8"/>
  <c r="N106" i="8"/>
  <c r="L106" i="8"/>
  <c r="K106" i="8"/>
  <c r="M70" i="8" l="1"/>
  <c r="L95" i="8" l="1"/>
  <c r="L102" i="8" s="1"/>
  <c r="L69" i="8"/>
  <c r="L44" i="8"/>
  <c r="L33" i="8"/>
  <c r="L31" i="8"/>
  <c r="L38" i="8" l="1"/>
  <c r="M90" i="8"/>
  <c r="O102" i="8" l="1"/>
  <c r="O106" i="8" s="1"/>
  <c r="P102" i="8"/>
  <c r="M107" i="8" l="1"/>
  <c r="M60" i="8" l="1"/>
  <c r="R90" i="8" l="1"/>
  <c r="R107" i="8" s="1"/>
  <c r="Q90" i="8"/>
  <c r="Q107" i="8" s="1"/>
  <c r="M71" i="8" l="1"/>
  <c r="M119" i="8"/>
  <c r="M117" i="8"/>
  <c r="Q119" i="8" l="1"/>
  <c r="L119" i="8"/>
  <c r="K119" i="8"/>
  <c r="R119" i="8" l="1"/>
  <c r="Q117" i="8"/>
  <c r="Q59" i="8"/>
  <c r="Q70" i="8"/>
  <c r="L90" i="8"/>
  <c r="L107" i="8" s="1"/>
  <c r="K107" i="8"/>
  <c r="R70" i="8" l="1"/>
  <c r="N70" i="8"/>
  <c r="L70" i="8"/>
  <c r="K70" i="8"/>
  <c r="K121" i="8" l="1"/>
  <c r="M108" i="8" l="1"/>
  <c r="M109" i="8" s="1"/>
  <c r="K59" i="8" l="1"/>
  <c r="K60" i="8" s="1"/>
  <c r="N90" i="8" l="1"/>
  <c r="N107" i="8" s="1"/>
  <c r="O90" i="8"/>
  <c r="O107" i="8" s="1"/>
  <c r="P90" i="8"/>
  <c r="P107" i="8" s="1"/>
  <c r="L59" i="8"/>
  <c r="M118" i="8"/>
  <c r="M120" i="8"/>
  <c r="M121" i="8"/>
  <c r="M124" i="8"/>
  <c r="M123" i="8"/>
  <c r="L121" i="8"/>
  <c r="L123" i="8"/>
  <c r="L118" i="8"/>
  <c r="L117" i="8"/>
  <c r="L116" i="8" l="1"/>
  <c r="K117" i="8"/>
  <c r="M125" i="8"/>
  <c r="Q125" i="8"/>
  <c r="R125" i="8"/>
  <c r="R124" i="8"/>
  <c r="R123" i="8"/>
  <c r="Q123" i="8"/>
  <c r="R120" i="8"/>
  <c r="Q120" i="8"/>
  <c r="L120" i="8"/>
  <c r="K120" i="8"/>
  <c r="R118" i="8"/>
  <c r="Q118" i="8"/>
  <c r="Q116" i="8" s="1"/>
  <c r="K118" i="8"/>
  <c r="K123" i="8"/>
  <c r="L115" i="8" l="1"/>
  <c r="K116" i="8"/>
  <c r="N38" i="8" l="1"/>
  <c r="O38" i="8"/>
  <c r="P38" i="8"/>
  <c r="N59" i="8"/>
  <c r="O59" i="8"/>
  <c r="P59" i="8"/>
  <c r="R59" i="8"/>
  <c r="P70" i="8" l="1"/>
  <c r="O70" i="8"/>
  <c r="M116" i="8" l="1"/>
  <c r="M115" i="8" s="1"/>
  <c r="R117" i="8"/>
  <c r="R116" i="8" s="1"/>
  <c r="R126" i="8" l="1"/>
  <c r="Q126" i="8"/>
  <c r="Q124" i="8"/>
  <c r="R121" i="8"/>
  <c r="R115" i="8" s="1"/>
  <c r="Q121" i="8"/>
  <c r="Q115" i="8" s="1"/>
  <c r="Q122" i="8" l="1"/>
  <c r="Q127" i="8" s="1"/>
  <c r="R122" i="8"/>
  <c r="R127" i="8" s="1"/>
  <c r="M126" i="8"/>
  <c r="M122" i="8" s="1"/>
  <c r="M127" i="8" s="1"/>
  <c r="L126" i="8" l="1"/>
  <c r="L125" i="8"/>
  <c r="L124" i="8"/>
  <c r="L122" i="8" l="1"/>
  <c r="L127" i="8" s="1"/>
  <c r="R71" i="8"/>
  <c r="Q71" i="8"/>
  <c r="O71" i="8"/>
  <c r="P71" i="8"/>
  <c r="N71" i="8"/>
  <c r="L71" i="8"/>
  <c r="Q60" i="8" l="1"/>
  <c r="Q108" i="8" s="1"/>
  <c r="Q109" i="8" s="1"/>
  <c r="R60" i="8"/>
  <c r="N60" i="8"/>
  <c r="N108" i="8" s="1"/>
  <c r="N109" i="8" s="1"/>
  <c r="P60" i="8"/>
  <c r="P108" i="8" s="1"/>
  <c r="P109" i="8" s="1"/>
  <c r="O60" i="8"/>
  <c r="O108" i="8" s="1"/>
  <c r="O109" i="8" s="1"/>
  <c r="L60" i="8"/>
  <c r="L108" i="8" s="1"/>
  <c r="L109" i="8" s="1"/>
  <c r="K71" i="8" l="1"/>
  <c r="K115" i="8" l="1"/>
  <c r="K126" i="8"/>
  <c r="K125" i="8"/>
  <c r="K124" i="8"/>
  <c r="K122" i="8" l="1"/>
  <c r="K127" i="8" s="1"/>
  <c r="K108" i="8"/>
  <c r="K109" i="8" l="1"/>
  <c r="R108" i="8" l="1"/>
  <c r="R109" i="8" s="1"/>
</calcChain>
</file>

<file path=xl/comments1.xml><?xml version="1.0" encoding="utf-8"?>
<comments xmlns="http://schemas.openxmlformats.org/spreadsheetml/2006/main">
  <authors>
    <author>Audra Cepiene</author>
  </authors>
  <commentList>
    <comment ref="D50"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D51" authorId="0" shapeId="0">
      <text>
        <r>
          <rPr>
            <sz val="9"/>
            <color indexed="81"/>
            <rFont val="Tahoma"/>
            <family val="2"/>
            <charset val="186"/>
          </rPr>
          <t xml:space="preserve">Planuojama įsigyti 2 garažus, kurie nuosavybės teise priklauso 2 fiziniams asmenims. </t>
        </r>
      </text>
    </comment>
    <comment ref="D52"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D53" authorId="0" shapeId="0">
      <text>
        <r>
          <rPr>
            <sz val="9"/>
            <color indexed="81"/>
            <rFont val="Tahoma"/>
            <family val="2"/>
            <charset val="186"/>
          </rPr>
          <t>planuojama paimti 4 sklypus LEZ plėtrai</t>
        </r>
      </text>
    </comment>
    <comment ref="D54" authorId="0" shapeId="0">
      <text>
        <r>
          <rPr>
            <sz val="9"/>
            <color indexed="81"/>
            <rFont val="Tahoma"/>
            <family val="2"/>
            <charset val="186"/>
          </rPr>
          <t>Panuojama įsigyti gyvenamąjį namą su negyvenamosiomis patalpomis Naujojo Uosto g. 5</t>
        </r>
      </text>
    </comment>
    <comment ref="D56" authorId="0" shapeId="0">
      <text>
        <r>
          <rPr>
            <sz val="9"/>
            <color indexed="81"/>
            <rFont val="Tahoma"/>
            <family val="2"/>
            <charset val="186"/>
          </rPr>
          <t xml:space="preserve">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E89"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E96"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List>
</comments>
</file>

<file path=xl/comments2.xml><?xml version="1.0" encoding="utf-8"?>
<comments xmlns="http://schemas.openxmlformats.org/spreadsheetml/2006/main">
  <authors>
    <author>Audra Cepiene</author>
  </authors>
  <commentList>
    <comment ref="D50"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D51" authorId="0" shapeId="0">
      <text>
        <r>
          <rPr>
            <sz val="9"/>
            <color indexed="81"/>
            <rFont val="Tahoma"/>
            <family val="2"/>
            <charset val="186"/>
          </rPr>
          <t xml:space="preserve">Planuojama įsigyti 2 garažus, kurie nuosavybės teise priklauso 2 fiziniams asmenims. </t>
        </r>
      </text>
    </comment>
    <comment ref="D52"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D53" authorId="0" shapeId="0">
      <text>
        <r>
          <rPr>
            <sz val="9"/>
            <color indexed="81"/>
            <rFont val="Tahoma"/>
            <family val="2"/>
            <charset val="186"/>
          </rPr>
          <t>planuojama paimti 4 sklypus LEZ plėtrai</t>
        </r>
      </text>
    </comment>
    <comment ref="D54" authorId="0" shapeId="0">
      <text>
        <r>
          <rPr>
            <sz val="9"/>
            <color indexed="81"/>
            <rFont val="Tahoma"/>
            <family val="2"/>
            <charset val="186"/>
          </rPr>
          <t>Panuojama įsigyti gyvenamąjį namą su negyvenamosiomis patalpomis Naujojo Uosto g. 5</t>
        </r>
      </text>
    </comment>
    <comment ref="D56" authorId="0" shapeId="0">
      <text>
        <r>
          <rPr>
            <sz val="9"/>
            <color indexed="81"/>
            <rFont val="Tahoma"/>
            <family val="2"/>
            <charset val="186"/>
          </rPr>
          <t xml:space="preserve">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E89"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E98"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H109" authorId="0" shapeId="0">
      <text>
        <r>
          <rPr>
            <b/>
            <sz val="9"/>
            <color indexed="81"/>
            <rFont val="Tahoma"/>
            <family val="2"/>
            <charset val="186"/>
          </rPr>
          <t>1010,1</t>
        </r>
        <r>
          <rPr>
            <sz val="9"/>
            <color indexed="81"/>
            <rFont val="Tahoma"/>
            <family val="2"/>
            <charset val="186"/>
          </rPr>
          <t xml:space="preserve">
</t>
        </r>
      </text>
    </comment>
    <comment ref="I109" authorId="0" shapeId="0">
      <text>
        <r>
          <rPr>
            <b/>
            <sz val="9"/>
            <color indexed="81"/>
            <rFont val="Tahoma"/>
            <family val="2"/>
            <charset val="186"/>
          </rPr>
          <t>1003,2</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J14" authorId="0" shapeId="0">
      <text>
        <r>
          <rPr>
            <b/>
            <sz val="9"/>
            <color indexed="81"/>
            <rFont val="Tahoma"/>
            <family val="2"/>
            <charset val="186"/>
          </rPr>
          <t>ŽP</t>
        </r>
        <r>
          <rPr>
            <sz val="9"/>
            <color indexed="81"/>
            <rFont val="Tahoma"/>
            <family val="2"/>
            <charset val="186"/>
          </rPr>
          <t xml:space="preserve">
</t>
        </r>
      </text>
    </comment>
    <comment ref="F17" authorId="0" shapeId="0">
      <text>
        <r>
          <rPr>
            <sz val="9"/>
            <color indexed="81"/>
            <rFont val="Tahoma"/>
            <family val="2"/>
            <charset val="186"/>
          </rPr>
          <t>2.1.2.1.Parengti Klaipėdos miesto susisiekimo plėtros studiją ir darnaus judumo planą</t>
        </r>
      </text>
    </comment>
    <comment ref="J19" authorId="0" shapeId="0">
      <text>
        <r>
          <rPr>
            <b/>
            <sz val="9"/>
            <color indexed="81"/>
            <rFont val="Tahoma"/>
            <family val="2"/>
            <charset val="186"/>
          </rPr>
          <t>ŽP</t>
        </r>
        <r>
          <rPr>
            <sz val="9"/>
            <color indexed="81"/>
            <rFont val="Tahoma"/>
            <family val="2"/>
            <charset val="186"/>
          </rPr>
          <t xml:space="preserve">
</t>
        </r>
      </text>
    </comment>
    <comment ref="J21" authorId="0" shapeId="0">
      <text>
        <r>
          <rPr>
            <b/>
            <sz val="9"/>
            <color indexed="81"/>
            <rFont val="Tahoma"/>
            <family val="2"/>
            <charset val="186"/>
          </rPr>
          <t>ŽP</t>
        </r>
        <r>
          <rPr>
            <sz val="9"/>
            <color indexed="81"/>
            <rFont val="Tahoma"/>
            <family val="2"/>
            <charset val="186"/>
          </rPr>
          <t xml:space="preserve">
</t>
        </r>
      </text>
    </comment>
    <comment ref="J23" authorId="0" shapeId="0">
      <text>
        <r>
          <rPr>
            <b/>
            <sz val="9"/>
            <color indexed="81"/>
            <rFont val="Tahoma"/>
            <family val="2"/>
            <charset val="186"/>
          </rPr>
          <t>ŽP</t>
        </r>
        <r>
          <rPr>
            <sz val="9"/>
            <color indexed="81"/>
            <rFont val="Tahoma"/>
            <family val="2"/>
            <charset val="186"/>
          </rPr>
          <t xml:space="preserve">
</t>
        </r>
      </text>
    </comment>
    <comment ref="J25" authorId="0" shapeId="0">
      <text>
        <r>
          <rPr>
            <b/>
            <sz val="9"/>
            <color indexed="81"/>
            <rFont val="Tahoma"/>
            <family val="2"/>
            <charset val="186"/>
          </rPr>
          <t>ŽP</t>
        </r>
        <r>
          <rPr>
            <sz val="9"/>
            <color indexed="81"/>
            <rFont val="Tahoma"/>
            <family val="2"/>
            <charset val="186"/>
          </rPr>
          <t xml:space="preserve">
</t>
        </r>
      </text>
    </comment>
    <comment ref="J26" authorId="0" shapeId="0">
      <text>
        <r>
          <rPr>
            <b/>
            <sz val="9"/>
            <color indexed="81"/>
            <rFont val="Tahoma"/>
            <family val="2"/>
            <charset val="186"/>
          </rPr>
          <t>ŽP</t>
        </r>
        <r>
          <rPr>
            <sz val="9"/>
            <color indexed="81"/>
            <rFont val="Tahoma"/>
            <family val="2"/>
            <charset val="186"/>
          </rPr>
          <t xml:space="preserve">
</t>
        </r>
      </text>
    </comment>
    <comment ref="J27" authorId="0" shapeId="0">
      <text>
        <r>
          <rPr>
            <b/>
            <sz val="9"/>
            <color indexed="81"/>
            <rFont val="Tahoma"/>
            <family val="2"/>
            <charset val="186"/>
          </rPr>
          <t>ŽP</t>
        </r>
        <r>
          <rPr>
            <sz val="9"/>
            <color indexed="81"/>
            <rFont val="Tahoma"/>
            <family val="2"/>
            <charset val="186"/>
          </rPr>
          <t xml:space="preserve">
</t>
        </r>
      </text>
    </comment>
    <comment ref="J28" authorId="0" shapeId="0">
      <text>
        <r>
          <rPr>
            <b/>
            <sz val="9"/>
            <color indexed="81"/>
            <rFont val="Tahoma"/>
            <family val="2"/>
            <charset val="186"/>
          </rPr>
          <t>ŽP</t>
        </r>
        <r>
          <rPr>
            <sz val="9"/>
            <color indexed="81"/>
            <rFont val="Tahoma"/>
            <family val="2"/>
            <charset val="186"/>
          </rPr>
          <t xml:space="preserve">
</t>
        </r>
      </text>
    </comment>
    <comment ref="S36" authorId="0" shapeId="0">
      <text>
        <r>
          <rPr>
            <sz val="9"/>
            <color indexed="81"/>
            <rFont val="Tahoma"/>
            <family val="2"/>
            <charset val="186"/>
          </rPr>
          <t>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t>
        </r>
      </text>
    </comment>
    <comment ref="J40" authorId="0" shapeId="0">
      <text>
        <r>
          <rPr>
            <b/>
            <sz val="9"/>
            <color indexed="81"/>
            <rFont val="Tahoma"/>
            <family val="2"/>
            <charset val="186"/>
          </rPr>
          <t>ŽP</t>
        </r>
        <r>
          <rPr>
            <sz val="9"/>
            <color indexed="81"/>
            <rFont val="Tahoma"/>
            <family val="2"/>
            <charset val="186"/>
          </rPr>
          <t xml:space="preserve">
</t>
        </r>
      </text>
    </comment>
    <comment ref="J45" authorId="0" shapeId="0">
      <text>
        <r>
          <rPr>
            <b/>
            <sz val="9"/>
            <color indexed="81"/>
            <rFont val="Tahoma"/>
            <family val="2"/>
            <charset val="186"/>
          </rPr>
          <t>ŽP</t>
        </r>
        <r>
          <rPr>
            <sz val="9"/>
            <color indexed="81"/>
            <rFont val="Tahoma"/>
            <family val="2"/>
            <charset val="186"/>
          </rPr>
          <t xml:space="preserve">
</t>
        </r>
      </text>
    </comment>
    <comment ref="J47" authorId="0" shapeId="0">
      <text>
        <r>
          <rPr>
            <b/>
            <sz val="9"/>
            <color indexed="81"/>
            <rFont val="Tahoma"/>
            <family val="2"/>
            <charset val="186"/>
          </rPr>
          <t>ŽP</t>
        </r>
        <r>
          <rPr>
            <sz val="9"/>
            <color indexed="81"/>
            <rFont val="Tahoma"/>
            <family val="2"/>
            <charset val="186"/>
          </rPr>
          <t xml:space="preserve">
</t>
        </r>
      </text>
    </comment>
    <comment ref="U47"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J48" authorId="0" shapeId="0">
      <text>
        <r>
          <rPr>
            <b/>
            <sz val="9"/>
            <color indexed="81"/>
            <rFont val="Tahoma"/>
            <family val="2"/>
            <charset val="186"/>
          </rPr>
          <t>ŽP</t>
        </r>
        <r>
          <rPr>
            <sz val="9"/>
            <color indexed="81"/>
            <rFont val="Tahoma"/>
            <family val="2"/>
            <charset val="186"/>
          </rPr>
          <t xml:space="preserve">
</t>
        </r>
      </text>
    </comment>
    <comment ref="U48" authorId="0" shapeId="0">
      <text>
        <r>
          <rPr>
            <sz val="9"/>
            <color indexed="81"/>
            <rFont val="Tahoma"/>
            <family val="2"/>
            <charset val="186"/>
          </rPr>
          <t xml:space="preserve">Planuojama įsigyti 2 garažus, kurie nuosavybės teise priklauso 2 fiziniams asmenims. </t>
        </r>
      </text>
    </comment>
    <comment ref="U49"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V50" authorId="0" shapeId="0">
      <text>
        <r>
          <rPr>
            <sz val="9"/>
            <color indexed="81"/>
            <rFont val="Tahoma"/>
            <family val="2"/>
            <charset val="186"/>
          </rPr>
          <t>planuojama paimti 4 sklypus LEZ plėtrai</t>
        </r>
      </text>
    </comment>
    <comment ref="J51" authorId="0" shapeId="0">
      <text>
        <r>
          <rPr>
            <b/>
            <sz val="9"/>
            <color indexed="81"/>
            <rFont val="Tahoma"/>
            <family val="2"/>
            <charset val="186"/>
          </rPr>
          <t>ŽP</t>
        </r>
        <r>
          <rPr>
            <sz val="9"/>
            <color indexed="81"/>
            <rFont val="Tahoma"/>
            <family val="2"/>
            <charset val="186"/>
          </rPr>
          <t xml:space="preserve">
</t>
        </r>
      </text>
    </comment>
    <comment ref="V51" authorId="0" shapeId="0">
      <text>
        <r>
          <rPr>
            <sz val="9"/>
            <color indexed="81"/>
            <rFont val="Tahoma"/>
            <family val="2"/>
            <charset val="186"/>
          </rPr>
          <t>Panuojama įsigyti gyvenamąjį namą su negyvenamosiomis patalpomis Naujojo Uosto g. 5</t>
        </r>
      </text>
    </comment>
    <comment ref="J52" authorId="0" shapeId="0">
      <text>
        <r>
          <rPr>
            <b/>
            <sz val="9"/>
            <color indexed="81"/>
            <rFont val="Tahoma"/>
            <family val="2"/>
            <charset val="186"/>
          </rPr>
          <t>ŽP</t>
        </r>
        <r>
          <rPr>
            <sz val="9"/>
            <color indexed="81"/>
            <rFont val="Tahoma"/>
            <family val="2"/>
            <charset val="186"/>
          </rPr>
          <t xml:space="preserve">
</t>
        </r>
      </text>
    </comment>
    <comment ref="W52" authorId="0" shapeId="0">
      <text>
        <r>
          <rPr>
            <sz val="9"/>
            <color indexed="81"/>
            <rFont val="Tahoma"/>
            <family val="2"/>
            <charset val="186"/>
          </rPr>
          <t xml:space="preserve">Planuojama įsigyti Pilies g. 2 esantį pastatą-viešbutį
</t>
        </r>
      </text>
    </comment>
    <comment ref="E53" authorId="0" shapeId="0">
      <text>
        <r>
          <rPr>
            <sz val="9"/>
            <color indexed="81"/>
            <rFont val="Tahoma"/>
            <family val="2"/>
            <charset val="186"/>
          </rPr>
          <t>Pervadinta priemonė -Kūlių Vartų g. 5A</t>
        </r>
      </text>
    </comment>
    <comment ref="T53" authorId="0" shapeId="0">
      <text>
        <r>
          <rPr>
            <sz val="9"/>
            <color indexed="81"/>
            <rFont val="Tahoma"/>
            <family val="2"/>
            <charset val="186"/>
          </rPr>
          <t>Numatoma paimti 3 pastatus – garažus Kulių vartų g. 5A, dirbtuves,  Tiltų g. 27. Visi pastatai yra valstybinės žemės sklype, nuomos sutartys nesudarytos</t>
        </r>
      </text>
    </comment>
    <comment ref="E55" authorId="0" shapeId="0">
      <text>
        <r>
          <rPr>
            <sz val="9"/>
            <color indexed="81"/>
            <rFont val="Tahoma"/>
            <family val="2"/>
            <charset val="186"/>
          </rPr>
          <t>Numatoma paimti pastatus Šilutės pl. 91 – gyvenamąjį pastatą (111,88  kv.m bendro ploto), pastatą –sandėlį (122 kub. m tūrio), kitus inž. statinius (kiemo statinius - šulinį, kiemo aikštelę, aptvėrimą), esančius laisvos valstybinės žemės plote (žemės sklypas nesuformuotas)</t>
        </r>
      </text>
    </comment>
    <comment ref="T55" authorId="0" shapeId="0">
      <text>
        <r>
          <rPr>
            <sz val="9"/>
            <color indexed="81"/>
            <rFont val="Tahoma"/>
            <family val="2"/>
            <charset val="186"/>
          </rPr>
          <t>Numatoma paimti pastatus Šilutės pl. 91 – gyvenamąjį pastatą (111,88  kv.m bendro ploto), pastatą –sandėlį (122 kub. m tūrio), kitus inž. statinius (kiemo statinius- šulinį, kiemo aikštelę, aptvėrimą), esančius laisvos valstybinės žemės plote (žemės sklypas nesuformuotas).</t>
        </r>
      </text>
    </comment>
    <comment ref="E56" authorId="0" shapeId="0">
      <text>
        <r>
          <rPr>
            <sz val="9"/>
            <color indexed="81"/>
            <rFont val="Tahoma"/>
            <family val="2"/>
            <charset val="186"/>
          </rPr>
          <t xml:space="preserve">(paimami  Didžioji Vandens g. 28B sandėliukai) </t>
        </r>
      </text>
    </comment>
    <comment ref="T56" authorId="0" shapeId="0">
      <text>
        <r>
          <rPr>
            <sz val="9"/>
            <color indexed="81"/>
            <rFont val="Tahoma"/>
            <family val="2"/>
            <charset val="186"/>
          </rPr>
          <t xml:space="preserve">Žemės Didžioji Vandens g. 28B paėmimas visuomenės poreikiams </t>
        </r>
      </text>
    </comment>
    <comment ref="E57" authorId="0" shapeId="0">
      <text>
        <r>
          <rPr>
            <sz val="9"/>
            <color indexed="81"/>
            <rFont val="Tahoma"/>
            <family val="2"/>
            <charset val="186"/>
          </rPr>
          <t xml:space="preserve">
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J57" authorId="0" shapeId="0">
      <text>
        <r>
          <rPr>
            <b/>
            <sz val="9"/>
            <color indexed="81"/>
            <rFont val="Tahoma"/>
            <family val="2"/>
            <charset val="186"/>
          </rPr>
          <t>ŽP</t>
        </r>
        <r>
          <rPr>
            <sz val="9"/>
            <color indexed="81"/>
            <rFont val="Tahoma"/>
            <family val="2"/>
            <charset val="186"/>
          </rPr>
          <t xml:space="preserve">
</t>
        </r>
      </text>
    </comment>
    <comment ref="S84" authorId="0" shapeId="0">
      <text>
        <r>
          <rPr>
            <sz val="9"/>
            <color indexed="81"/>
            <rFont val="Tahoma"/>
            <family val="2"/>
            <charset val="186"/>
          </rPr>
          <t>Planuojamos lėšos dėl  nenumatytų darbų kai reikalinga atlikti archeologinius tyrinėjimus</t>
        </r>
      </text>
    </comment>
    <comment ref="F91"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S97" authorId="0" shapeId="0">
      <text>
        <r>
          <rPr>
            <sz val="9"/>
            <color indexed="81"/>
            <rFont val="Tahoma"/>
            <family val="2"/>
            <charset val="186"/>
          </rPr>
          <t>stogo techninis projektas yra parengtas, stoge įrengta difūzinė plėvelė</t>
        </r>
      </text>
    </comment>
    <comment ref="F103"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S105" authorId="0" shapeId="0">
      <text>
        <r>
          <rPr>
            <sz val="9"/>
            <color indexed="81"/>
            <rFont val="Tahoma"/>
            <family val="2"/>
            <charset val="186"/>
          </rPr>
          <t>2021 m. Purmalių piliakalnis nukeltas po  SPG svarstymo</t>
        </r>
      </text>
    </comment>
    <comment ref="K116" authorId="0" shapeId="0">
      <text>
        <r>
          <rPr>
            <b/>
            <sz val="9"/>
            <color indexed="81"/>
            <rFont val="Tahoma"/>
            <family val="2"/>
            <charset val="186"/>
          </rPr>
          <t xml:space="preserve">1441,2
</t>
        </r>
        <r>
          <rPr>
            <sz val="9"/>
            <color indexed="81"/>
            <rFont val="Tahoma"/>
            <family val="2"/>
            <charset val="186"/>
          </rPr>
          <t xml:space="preserve">
</t>
        </r>
      </text>
    </comment>
    <comment ref="L116" authorId="0" shapeId="0">
      <text>
        <r>
          <rPr>
            <b/>
            <sz val="9"/>
            <color indexed="81"/>
            <rFont val="Tahoma"/>
            <family val="2"/>
            <charset val="186"/>
          </rPr>
          <t xml:space="preserve">1413,3
</t>
        </r>
        <r>
          <rPr>
            <sz val="9"/>
            <color indexed="81"/>
            <rFont val="Tahoma"/>
            <family val="2"/>
            <charset val="186"/>
          </rPr>
          <t xml:space="preserve">
</t>
        </r>
      </text>
    </comment>
  </commentList>
</comments>
</file>

<file path=xl/sharedStrings.xml><?xml version="1.0" encoding="utf-8"?>
<sst xmlns="http://schemas.openxmlformats.org/spreadsheetml/2006/main" count="851" uniqueCount="286">
  <si>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</si>
  <si>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</si>
  <si>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</si>
  <si>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</si>
  <si>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</si>
  <si>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</si>
  <si>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</si>
  <si>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</si>
  <si>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</si>
  <si>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</si>
  <si>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</si>
  <si>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</si>
  <si>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</si>
  <si>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</si>
  <si>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</si>
  <si>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</si>
  <si>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</si>
  <si>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Pavadinimas</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</si>
  <si>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</si>
  <si>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</si>
  <si>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</si>
  <si>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</si>
  <si>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</si>
  <si>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</si>
  <si>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</si>
  <si>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</si>
  <si>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</si>
  <si>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</si>
  <si>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</si>
  <si>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</si>
  <si>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</si>
  <si>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Iš viso  veiklos planui: </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</si>
  <si>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</si>
  <si>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</si>
  <si>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</si>
  <si>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</si>
  <si>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t>SB</t>
  </si>
  <si>
    <t>Papriemonės kodas</t>
  </si>
  <si>
    <t>03</t>
  </si>
  <si>
    <t>04</t>
  </si>
  <si>
    <t>05</t>
  </si>
  <si>
    <t>06</t>
  </si>
  <si>
    <t>MIESTO URBANISTINIO PLANAVIMO PROGRAMOS (NR. 01)</t>
  </si>
  <si>
    <t>01 Miesto urbanistinio planavimo programa</t>
  </si>
  <si>
    <t>Užtikrinti kompleksišką ir darnų miesto planavimą</t>
  </si>
  <si>
    <t>Rengti miesto teritorijų planavimo bei susijusius dokumentus</t>
  </si>
  <si>
    <t>4</t>
  </si>
  <si>
    <t xml:space="preserve">B </t>
  </si>
  <si>
    <t>Parengtas detalusis planas, vnt.</t>
  </si>
  <si>
    <t>Parengta planų, vnt.</t>
  </si>
  <si>
    <t>Užtikrinti geoinformacinių sistemų (GIS) administravimą ir vykdomų geodezinių darbų kontrolę</t>
  </si>
  <si>
    <t>Parengta žemės paėmimo visuomenės poreikiams projektų, vnt.</t>
  </si>
  <si>
    <t>Savivaldybės administracijos GIS programinės įrangos ir informacinių sistemų, veikiančių GIS pagrindu, atnaujinimas, papildymas</t>
  </si>
  <si>
    <t>Atnaujinta duomenų bazių, vnt.</t>
  </si>
  <si>
    <t>Kultūrinės vertės nustatymo objektų dokumentacijos parengimas</t>
  </si>
  <si>
    <t>Informacinio leidinio apie paveldo objektus leidyba</t>
  </si>
  <si>
    <t>Išleistas leidinys, egz.</t>
  </si>
  <si>
    <t>Parengta objektų kultūrinės vertės nustatymo dokumentacija, vnt.</t>
  </si>
  <si>
    <t>Parengta techninių projektų, vnt.</t>
  </si>
  <si>
    <t>Strateginis tikslas 01. Didinti miesto konkurencingumą, kryptingai vystant infrastruktūrą ir sudarant palankias sąlygas verslui</t>
  </si>
  <si>
    <t>07</t>
  </si>
  <si>
    <t>Bendrojo plano parengimas</t>
  </si>
  <si>
    <t>P2.2.2.4</t>
  </si>
  <si>
    <t>P2.1.3.2</t>
  </si>
  <si>
    <t>1</t>
  </si>
  <si>
    <t>Parengta galimybių studija, vnt.</t>
  </si>
  <si>
    <t>UPD Paveldo-saugos sk.</t>
  </si>
  <si>
    <t>UPD Žemėtvarkos sk.</t>
  </si>
  <si>
    <t>UPD Geodezijos ir GIS sk.</t>
  </si>
  <si>
    <t>Suorganizuota paroda, vnt.</t>
  </si>
  <si>
    <t xml:space="preserve">Teritorijos tarp Tilžės gatvės, Klemiškės gatvės, geležinkelio iki kelio A13 (numatomo naujo sporto komplekso) detaliojo plano parengimas </t>
  </si>
  <si>
    <t xml:space="preserve">UPD Urbanistikos skyrius </t>
  </si>
  <si>
    <t>Geoinformacinių sistemų (GIS) administravimas ir kontrolė:</t>
  </si>
  <si>
    <t>P2.4.3.2</t>
  </si>
  <si>
    <t>Paversta kitomis naudmenomis miško žemės, ha</t>
  </si>
  <si>
    <t>Kt</t>
  </si>
  <si>
    <t>Kultūros paveldo objektų apskaitos, tvarkybos ir sklaidos dokumentacijos parengimas:</t>
  </si>
  <si>
    <t>Planas</t>
  </si>
  <si>
    <t>SB(ŽPL)</t>
  </si>
  <si>
    <t>08</t>
  </si>
  <si>
    <t>09</t>
  </si>
  <si>
    <t>Detaliųjų ir kitų planų rengimas:</t>
  </si>
  <si>
    <t>Žemės sklypų planų rengimas:</t>
  </si>
  <si>
    <t>Inžinerinių tinklų įrenginių numerių keitimas iš vietinės į LKS-94 koordinačių sistemą</t>
  </si>
  <si>
    <t>Pakeista sistema, proc.</t>
  </si>
  <si>
    <t>Skulptūrų parko (buv. senųjų miesto kapinių) sutvarkymo techninio projekto parengimas</t>
  </si>
  <si>
    <t>Kultūros paveldo sklaida:</t>
  </si>
  <si>
    <t>Suorganizuotas renginys, vnt.</t>
  </si>
  <si>
    <t>Europos kultūros paveldo dienų renginio organizavimas</t>
  </si>
  <si>
    <t xml:space="preserve">Galimybių studijos dėl kapinių plėtros parengimas </t>
  </si>
  <si>
    <t>10</t>
  </si>
  <si>
    <t>Ūkio skyrius</t>
  </si>
  <si>
    <t>Archeologinių tyrimų vykdymas Klaipėdos miesto teritorijoje</t>
  </si>
  <si>
    <t xml:space="preserve">Miško žemės keitimas kitomis naudmenomis inžinerinės infrastruktūros plėtrai:  </t>
  </si>
  <si>
    <t>Savivaldybės teritorijoje esančių geodezinių ženklų inventorizacija ir sunaikintų geodezinių ženklų atstatymas</t>
  </si>
  <si>
    <t>tūkst. Eur</t>
  </si>
  <si>
    <t>Apskaitos kodas</t>
  </si>
  <si>
    <t>Girulių automobilių stovėjimo aikštelei įrengti ir gatvės tęsiniui tiesti</t>
  </si>
  <si>
    <t>Parengtas naujas Bendrasis planas, vnt.</t>
  </si>
  <si>
    <t>Teritorijos tarp Pievų Tako g., I. Kanto g., Gintaro g. detaliajame plane suformuoto žemės sklypo Nr. 34 (jo dalių Nr. 34A, 34B) Klaipėdos mieste detaliojo plano parengimas</t>
  </si>
  <si>
    <t>Priešpilio g. tiesti;</t>
  </si>
  <si>
    <t>Topografinėms-inžinerinėms nuotraukoms vykdyti reikalingų išeitinių duomenų išdavimas, atliktų geodezinių darbų kontrolės vykdymas, Klaipėdos miesto žemės kadastro skaitmeninių duomenų įsigijimas</t>
  </si>
  <si>
    <t>01.01011006</t>
  </si>
  <si>
    <t>01.01011004</t>
  </si>
  <si>
    <t>01.01010204</t>
  </si>
  <si>
    <t>01.010106</t>
  </si>
  <si>
    <t>01.020101</t>
  </si>
  <si>
    <t>01.020202</t>
  </si>
  <si>
    <t>01.010301</t>
  </si>
  <si>
    <t xml:space="preserve">01.010302 </t>
  </si>
  <si>
    <t>01.030101</t>
  </si>
  <si>
    <t>01.030107</t>
  </si>
  <si>
    <t>Atnaujinta GIS licencijuotų darbo vietų, vnt.</t>
  </si>
  <si>
    <t>Atstatyta geodezinių ženklų, vnt.</t>
  </si>
  <si>
    <t>Atlikta archeologinių tyrimų, vnt.</t>
  </si>
  <si>
    <t>Atnaujintų topografinių-inžinerinių nuotraukų kokybės tikrinimo programų, vnt.</t>
  </si>
  <si>
    <t>01.020203</t>
  </si>
  <si>
    <t>01.010304</t>
  </si>
  <si>
    <t>01.010307</t>
  </si>
  <si>
    <t>01.030108</t>
  </si>
  <si>
    <t>Atskirų žemės sklypų planų ir susijusių dokumentų parengimas</t>
  </si>
  <si>
    <t>Statybininkų pr. tęsiniui įrengti;</t>
  </si>
  <si>
    <t>Iš viso</t>
  </si>
  <si>
    <t>Išlaidoms</t>
  </si>
  <si>
    <t>Turtui įsigyti ir finansiniams įsipareigojimams vykdyti</t>
  </si>
  <si>
    <t>Iš jų darbo užmokesčiui</t>
  </si>
  <si>
    <t>2019-ųjų metų lėšų projektas</t>
  </si>
  <si>
    <t>2017-ieji metai</t>
  </si>
  <si>
    <t>2018-ieji metai</t>
  </si>
  <si>
    <t>2019-ieji metai</t>
  </si>
  <si>
    <t>WebGIS programų sukūrimas ir teminių žemėlapių viešinimas</t>
  </si>
  <si>
    <t>I. Kanto ir S. Daukanto skvero bei jame esančio memorialo sutvarkymo techninio projekto parengimas</t>
  </si>
  <si>
    <t>Bauhauzo stilistikos miesto sodo (teritorijos tarp Pievų Tako g., I. Kanto g., Gintaro g.) sutvarkymo techninio projekto parengimas</t>
  </si>
  <si>
    <t>5</t>
  </si>
  <si>
    <t>P2.4.3.3</t>
  </si>
  <si>
    <t>Koreguota techninių projektų, vnt.</t>
  </si>
  <si>
    <t xml:space="preserve">IED Projektų skyrius  </t>
  </si>
  <si>
    <t>Aiškinamojo rašto priedas Nr.3</t>
  </si>
  <si>
    <t>ES</t>
  </si>
  <si>
    <t>Darnaus judumo plano parengimas</t>
  </si>
  <si>
    <t>Kvartalo prie Kosmonautų g. tęsinio iki Pievų g. ir Rokiškio g. detaliojo plano, patvirtinto Klaipėdos miesto tarybos 1999-04-01 sprendimu, Nr. 54, koregavimas</t>
  </si>
  <si>
    <t>Žemės sklypo Turgaus g. 24 detaliojo plano keitimas (Šv. Jono bažnyčios detalusis planas)</t>
  </si>
  <si>
    <t>Suorganizuota renginių, vnt.</t>
  </si>
  <si>
    <t>Bastionų komplekso (Jono kalnelio) apsaugai;</t>
  </si>
  <si>
    <t>Parengtų programų ir teminių žemėlapių viešinimas pagal poreikį, proc.</t>
  </si>
  <si>
    <t>Planavimo dokumetų viešinimas ir sklaida</t>
  </si>
  <si>
    <t>Atlikta viso pastato fasadų atnaujinimo darbų. Užbaigtumas, proc.</t>
  </si>
  <si>
    <t>Pylimo g. rekonstruoti</t>
  </si>
  <si>
    <t>Kultūros paveldo objektų tvarkybos darbų vykdymas</t>
  </si>
  <si>
    <t>Parengta galimybių studijų, vnt.</t>
  </si>
  <si>
    <t>Pakeistas detalusis planas, vnt.</t>
  </si>
  <si>
    <t>P2.4.3.5</t>
  </si>
  <si>
    <t>IED Projektų sk.</t>
  </si>
  <si>
    <t>P2.1.2.1</t>
  </si>
  <si>
    <r>
      <t xml:space="preserve">Savivaldybės biudžeto lėšos </t>
    </r>
    <r>
      <rPr>
        <b/>
        <sz val="10"/>
        <color theme="1"/>
        <rFont val="Times New Roman"/>
        <family val="1"/>
        <charset val="186"/>
      </rPr>
      <t>SB</t>
    </r>
  </si>
  <si>
    <r>
      <t xml:space="preserve">Programų lėšų likučių laikinai laisvos lėšos </t>
    </r>
    <r>
      <rPr>
        <b/>
        <sz val="10"/>
        <color theme="1"/>
        <rFont val="Times New Roman"/>
        <family val="1"/>
        <charset val="186"/>
      </rPr>
      <t>SB(L)</t>
    </r>
  </si>
  <si>
    <r>
      <t xml:space="preserve">Europos Sąjungos paramos lėšos </t>
    </r>
    <r>
      <rPr>
        <b/>
        <sz val="10"/>
        <color theme="1"/>
        <rFont val="Times New Roman"/>
        <family val="1"/>
        <charset val="186"/>
      </rPr>
      <t>ES</t>
    </r>
  </si>
  <si>
    <r>
      <t xml:space="preserve">Žemės pardavimų likučio lėšos </t>
    </r>
    <r>
      <rPr>
        <b/>
        <sz val="10"/>
        <color theme="1"/>
        <rFont val="Times New Roman"/>
        <family val="1"/>
        <charset val="186"/>
      </rPr>
      <t>SB(ŽPL)</t>
    </r>
  </si>
  <si>
    <r>
      <t xml:space="preserve">Klaipėdos valstybinio jūrų uosto lėšos </t>
    </r>
    <r>
      <rPr>
        <b/>
        <sz val="10"/>
        <color theme="1"/>
        <rFont val="Times New Roman"/>
        <family val="1"/>
        <charset val="186"/>
      </rPr>
      <t>KVJUD</t>
    </r>
  </si>
  <si>
    <r>
      <t xml:space="preserve">Kiti finansavimo šaltiniai </t>
    </r>
    <r>
      <rPr>
        <b/>
        <sz val="10"/>
        <color theme="1"/>
        <rFont val="Times New Roman"/>
        <family val="1"/>
        <charset val="186"/>
      </rPr>
      <t>Kt</t>
    </r>
  </si>
  <si>
    <r>
      <t xml:space="preserve">Valstybės biudžeto lėšos </t>
    </r>
    <r>
      <rPr>
        <b/>
        <sz val="10"/>
        <color theme="1"/>
        <rFont val="Times New Roman"/>
        <family val="1"/>
        <charset val="186"/>
      </rPr>
      <t>LRVB</t>
    </r>
  </si>
  <si>
    <t>Parengtas dokumetų paketas, vnt.</t>
  </si>
  <si>
    <t>Parengtas Darnaus judumo planas, vnt.</t>
  </si>
  <si>
    <t>Kultūros paveldo objektų tvarkyba:</t>
  </si>
  <si>
    <t>Organizuota konferencija, vnt.</t>
  </si>
  <si>
    <t>Konferencijos dėl Klaipėdos miesto pilies atkūrimo perspektyvų organizavimas</t>
  </si>
  <si>
    <t>Kompensacijų išmokėjimas už visuomenės poreikiams paimtą turtą ir turto įsigijimas infrastruktūros plėtrai:</t>
  </si>
  <si>
    <t>Teritorijos prie Labrenciškių g. ir Medelyno g. detaliojo plano, patvirtinto Klaipėdos miesto savivaldybės tarybos 2005 m. gruodžio 22 d. sprendimu Nr. T2-417, koregavimas</t>
  </si>
  <si>
    <t>Įgyvendinta rinkodaros priemonių, skirtų Bendrajam planui viešinti, vnt.</t>
  </si>
  <si>
    <t>Atlikta šlaitinio stogo (449 m²) dalinio remonto darbų. Užbaigtumas, proc.</t>
  </si>
  <si>
    <t>01.010308</t>
  </si>
  <si>
    <t>Žemės visuomenės poreikiams paėmimas ir turto įsigijimas inžinerinės infrastruktūros plėtrai:</t>
  </si>
  <si>
    <t>SB(ES)</t>
  </si>
  <si>
    <t>Savivaldybės biudžetas, iš jo:</t>
  </si>
  <si>
    <t xml:space="preserve">Sutvarkyta kultūros paveldo objektų, vnt. </t>
  </si>
  <si>
    <t xml:space="preserve">Dokumentų paketo dėl Šv. Jono bažnyčios atstatymo projekto pripažinimo valstybei svarbiu ekonominiu projektu ir projektinių pasiūlymų su įveiklinimo koncepcija parengimas </t>
  </si>
  <si>
    <t>Parengtas trimatis pilies ir trijų kurtinų atstatymo skaitmeninis modelis, vnt.</t>
  </si>
  <si>
    <t>2017 m. patvirtintas asignavimų planas*</t>
  </si>
  <si>
    <t>Paskutinis 2017 m. asignavimų plano pakeitimas**</t>
  </si>
  <si>
    <t>Lėšų poreikis biudžetiniams 
2018-iesiems metams</t>
  </si>
  <si>
    <t>2020-ųjų metų lėšų projektas</t>
  </si>
  <si>
    <t>2020-ieji metai</t>
  </si>
  <si>
    <t>Išmokėta kompensacijų projektams, vnt.</t>
  </si>
  <si>
    <r>
      <t xml:space="preserve">Europos Sąjungos paramos lėšos, kurios įtrauktos į Savivaldybės biudžetą </t>
    </r>
    <r>
      <rPr>
        <b/>
        <sz val="10"/>
        <color theme="1"/>
        <rFont val="Times New Roman"/>
        <family val="1"/>
        <charset val="186"/>
      </rPr>
      <t>SB(ES)</t>
    </r>
  </si>
  <si>
    <t>2017-ųjų metų asignavi-mų planas</t>
  </si>
  <si>
    <t>2017 m. asignavimų plano pakeitimas</t>
  </si>
  <si>
    <t>2018-ųjų metų asignavimų planas</t>
  </si>
  <si>
    <t xml:space="preserve">* pagal Klaipėdos miesto savivaldybės tarybos 2016 m. gruodžio 22 d. sprendimą Nr. T2-290 ir administracijos direktoriaus 2017-03-14 įsakymą AD1-642
</t>
  </si>
  <si>
    <t>01.010115</t>
  </si>
  <si>
    <t>01.010116</t>
  </si>
  <si>
    <t>01.010114</t>
  </si>
  <si>
    <t>01.010117</t>
  </si>
  <si>
    <t>01.010118</t>
  </si>
  <si>
    <t>01.010112</t>
  </si>
  <si>
    <t>01.030112</t>
  </si>
  <si>
    <t>01.030104</t>
  </si>
  <si>
    <t>01.030113</t>
  </si>
  <si>
    <t>01.030114</t>
  </si>
  <si>
    <t xml:space="preserve">01.030106 </t>
  </si>
  <si>
    <t>01.030306 </t>
  </si>
  <si>
    <t>01.030301</t>
  </si>
  <si>
    <t>01.030304</t>
  </si>
  <si>
    <t>01.030109</t>
  </si>
  <si>
    <t>11</t>
  </si>
  <si>
    <t>Parengtas specialusis planas, vnt.</t>
  </si>
  <si>
    <t>Parengta detaliojo plano koregtūra, vnt.</t>
  </si>
  <si>
    <t>SB(VB)</t>
  </si>
  <si>
    <t>Parengta schema, vnt.</t>
  </si>
  <si>
    <t>Įvykdyta paslauga, vnt.</t>
  </si>
  <si>
    <r>
      <t xml:space="preserve">Valstybės biudžeto specialiosios tikslinės dotacijos lėšos </t>
    </r>
    <r>
      <rPr>
        <b/>
        <sz val="10"/>
        <color theme="1"/>
        <rFont val="Times New Roman"/>
        <family val="1"/>
        <charset val="186"/>
      </rPr>
      <t>SB(VB)</t>
    </r>
  </si>
  <si>
    <t>IED</t>
  </si>
  <si>
    <t xml:space="preserve">Leidinio apie Klaipėdos miesto architektūrą ir urbanistiką išleidimas ir architektūrinės parodos organizavimas </t>
  </si>
  <si>
    <t>FTD Turto skyrius</t>
  </si>
  <si>
    <t xml:space="preserve">Atskirų teritorijų perspektyvinio vystymo galimybių studijų rengimas </t>
  </si>
  <si>
    <t xml:space="preserve">Rytinės dalies B teritorijos (tarp Pajūrio g., kelio A13, Liepų g. ir Dangės g.) susisiekimo infrastruktūros vystymo specialiojo plano parengimas </t>
  </si>
  <si>
    <t xml:space="preserve">Teritorijos tarp Dangės upės, Neringos 1-osios g., sodų bendrijų „Dobilas“ ir „Neringa“ teritorijų bei Veterinarijos g. detaliojo plano rengimas </t>
  </si>
  <si>
    <t xml:space="preserve">Žemės sklypo Taikos pr. 54 detaliojo plano, patvirtinto Klaipėdos miesto savivaldybės tarybos 2007-08-02 sprendimu Nr. T2-252 koregavimas </t>
  </si>
  <si>
    <t xml:space="preserve">Klaipėdos Senamiesčio ir Naujamiesčio erdvių ir pastatų fasadų dekoratyvinio apšvietimo schemos parengimas </t>
  </si>
  <si>
    <t xml:space="preserve">Jūrinio paveldo dekoratyvinio-informacinio ženklo sukūrimas ir jūrinio paveldo objektų paženklinimas Klaipėdoje </t>
  </si>
  <si>
    <t xml:space="preserve">Antrojo pasaulinio karo pakrantės, priešlėktuvinės gynybos baterijų sutvarkymo techninio projekto parengimas </t>
  </si>
  <si>
    <t>Piliavietės atkūrimas ir pritaikymas kultūros ir turizmo reikmėms</t>
  </si>
  <si>
    <t>SB(L)</t>
  </si>
  <si>
    <t>Vykdyti paveldo objektų išsaugojimo priemones</t>
  </si>
  <si>
    <t>MŪD Miesto tvarkymo sk.</t>
  </si>
  <si>
    <t>Suorganizuotas architektūrinio projekto konkursas, vnt.</t>
  </si>
  <si>
    <t>Klaipėdos miesto piliakalnių sutvarkymas</t>
  </si>
  <si>
    <t>Suremontuotas pastato (Turgaus g. 22) fasadas, kv. m</t>
  </si>
  <si>
    <r>
      <t xml:space="preserve">2018–2020 M. KLAIPĖDOS MIESTO SAVIVALDYBĖS </t>
    </r>
    <r>
      <rPr>
        <b/>
        <sz val="11"/>
        <rFont val="Times New Roman"/>
        <family val="1"/>
        <charset val="186"/>
      </rPr>
      <t xml:space="preserve">            </t>
    </r>
  </si>
  <si>
    <t xml:space="preserve">2018-ųjų metų asignavimų planas
</t>
  </si>
  <si>
    <t xml:space="preserve">Sutvarkytas Žardės piliakalnis (4 ha), vnt. </t>
  </si>
  <si>
    <t>48,8</t>
  </si>
  <si>
    <t>Parengta detaliojo plano korektūra, vnt.</t>
  </si>
  <si>
    <t xml:space="preserve">Pastato Liepų g. 7 fasadų atnaujinimas ir  kiti remonto darbai </t>
  </si>
  <si>
    <t>Pastato Liepų g. 7 fasadų atnaujinimas ir  kiti remonto darbai</t>
  </si>
  <si>
    <t>Restauruota atkurta fasado lipdinių, kv. m.</t>
  </si>
  <si>
    <t>** pagal Klaipėdos miesto savivaldybės tarybos 2017 m. lapkričio 23 d. sprendimą Nr. T2-267</t>
  </si>
  <si>
    <t>6</t>
  </si>
  <si>
    <t>Suremontuotos pastato (Aukštoji g. 13) patalpos, kub. m</t>
  </si>
  <si>
    <t xml:space="preserve"> </t>
  </si>
  <si>
    <t>1. Garažų Didžioji Vandens g. 28 B;</t>
  </si>
  <si>
    <t>2. Kūlių Vartų g. 5A;</t>
  </si>
  <si>
    <t>3. Danės g. 6, Gluosnių skg. 6 ir Bangų g. 11;</t>
  </si>
  <si>
    <t>4. LEZ teritorijoje esantys 4 sklypai;</t>
  </si>
  <si>
    <t>5. Naujoji Uosto g. 5;</t>
  </si>
  <si>
    <t xml:space="preserve">6. Pilies g. 2; </t>
  </si>
  <si>
    <t>Savivaldybei priklausančių pastatų, kultūros paveldo objektų remontas</t>
  </si>
  <si>
    <t xml:space="preserve">Teritorijos tarp Danės upės, Neringos 1-osios g., sodų bendrijų „Dobilas“ ir „Neringa“ teritorijų bei Veterinarijos g. detaliojo plano rengimas </t>
  </si>
  <si>
    <t xml:space="preserve">Rytinės dalies B teritorijos (tarp Pajūrio g., kelio A13, Liepų g. ir Danės g.) susisiekimo infrastruktūros vystymo specialiojo plano parengimas </t>
  </si>
  <si>
    <t>6. Pilies g. 2</t>
  </si>
  <si>
    <t>Sąnaudų ir naudos analizės rengimas ir paimamo turto vertės nustatymas, žemės paėmimo visuomenės poreikiams projektų rengimas: 1. Pylimo g. rekonstruoti; 2. Bastionų komplekso (Jono kalnelio) apsaugai; 3. Bastionų g. tiesti; 4. Laisvosios ekonominės zonos (LEZ) teritorijai atlaisvinti; 5. Naujajai Uosto g. rekonstruoti; 6. Pilies g. rekonstruoti</t>
  </si>
  <si>
    <t>_______________________________</t>
  </si>
  <si>
    <t>100</t>
  </si>
  <si>
    <t>12</t>
  </si>
  <si>
    <t>Sąnaudų ir naudos analizės rengimas ir paimamo turto vertės nustatymas, žemės paėmimo visuomenės poreikiams projektų rengimas: 1. Pylimo g. rekonstruoti; 2. Bastionų komplekso (Jono kalnelio) apsaugai; 3. Bastionų g. tiesti; 4. Laisvosios ekonominės zonos teritorijai atlaisvinti; 5. Naujoji Uosto g. rekonstruoti; 6.  Pilies g.   rekonstruoti.</t>
  </si>
  <si>
    <t>Klaipėdos miesto savivaldybės miesto urbanistinio planavimo programos (Nr. 01) aprašymo                                       priedas</t>
  </si>
  <si>
    <r>
      <t xml:space="preserve">2017–2020 M. KLAIPĖDOS MIESTO SAVIVALDYBĖS     </t>
    </r>
    <r>
      <rPr>
        <b/>
        <sz val="11"/>
        <color theme="1"/>
        <rFont val="Times New Roman"/>
        <family val="1"/>
        <charset val="186"/>
      </rPr>
      <t xml:space="preserve">           </t>
    </r>
  </si>
  <si>
    <t>Lyginamasis variantas</t>
  </si>
  <si>
    <t>Skirtumas</t>
  </si>
  <si>
    <t>Paaiškinimas</t>
  </si>
  <si>
    <t>Siūlomas keisti 2018-ųjų metų asignavimų planas</t>
  </si>
  <si>
    <t>Siūlomas keisti 2019-ųjų metų  lėšų projektas</t>
  </si>
  <si>
    <t>Siūlomas keisti 2018 metų  asignavimų planas</t>
  </si>
  <si>
    <t>Keičiama pagal 2018 m. vasario 21 d. savivaldybės tarybos sprendimu Nr. T2-21 patvirtintą 2018 m. savivaldybės biudžetą</t>
  </si>
  <si>
    <t>Siūlomas keisti 2020-ųjų metų  lėšų projektas</t>
  </si>
  <si>
    <t>20</t>
  </si>
  <si>
    <r>
      <t>Kvartalo prie Kosmonautų g. tęsinio</t>
    </r>
    <r>
      <rPr>
        <sz val="10"/>
        <color rgb="FFFF0000"/>
        <rFont val="Times New Roman"/>
        <family val="1"/>
        <charset val="186"/>
      </rPr>
      <t xml:space="preserve"> (Šiaurės prospekto)</t>
    </r>
    <r>
      <rPr>
        <sz val="10"/>
        <rFont val="Times New Roman"/>
        <family val="1"/>
        <charset val="186"/>
      </rPr>
      <t xml:space="preserve"> iki Pievų g. ir Rokiškio g. detaliojo plano, patvirtinto Klaipėdos miesto tarybos 1999-04-01 sprendimu, Nr. 54, koregavimas</t>
    </r>
  </si>
  <si>
    <t>Kvartalo prie Kosmonautų g. tęsinio (Šiaurės prospekto) iki Pievų g. ir Rokiškio g. detaliojo plano, patvirtinto Klaipėdos miesto tarybos 1999-04-01 sprendimu, Nr. 54, koregavimas</t>
  </si>
  <si>
    <r>
      <t>1</t>
    </r>
    <r>
      <rPr>
        <sz val="10"/>
        <color rgb="FFFF0000"/>
        <rFont val="Times New Roman"/>
        <family val="1"/>
        <charset val="186"/>
      </rPr>
      <t xml:space="preserve">  2</t>
    </r>
  </si>
  <si>
    <t>Reikalinga didinti finansavimo apimtį specialiojo plano parengimui, kadangi išsamiai išanalizavus situaciją, paaiškėjo, kad reikia rengti didesnės teritorijos specialųjį planą. Buvo planuota 480 ha teritorijos, dabar reikalinga didinti iki 560 ha</t>
  </si>
  <si>
    <t>Reikalinga tikslinti papriemonės pavadinimą</t>
  </si>
  <si>
    <t xml:space="preserve">Reikalinga įtraukti naują papriemonę, nes atsirado poreikis koreguoti specialųjį planą. Specialiojo plano koregavimą būtina pradėti, kadangi Klaipėdos rajono savivaldybės administracija planuoja jos teritorijoje esančios gatvės jungtį su Vėjo g. kitoje vietoje. A dalies specialiajame plane, toje vietoje, kurioje suplanuota jungtis, šiuo metu yra pastatai. Klaipėdos miesto savivaldybė gavo Klaipėdos rajono savivaldybės ir gyventojų prašymus pakoreguoti jungties vietą. </t>
  </si>
  <si>
    <t>Siūloma mažinti priemonės finansinę apimtį, nes įvykus viešiesiems pirkimams,  sutaupyta lėšų.</t>
  </si>
  <si>
    <t xml:space="preserve">Pradėjus vykdyti sunaikintų geodezinių ženklų pirkimo organizacinius darbus, išsiaiškinta, kad geodeziniai ženklai (punktai) geodeziniams matavimams atlikti šiuo metu naudojami labai retai. Geodeziniams matavimams atlikti daugiausia naudojamas LitPOS tinklas, todėl 2018 m. nebus vykdoma Savivaldybės teritorijoje esančių geodezinių ženklų inventorizacija ir sunaikintų geodezinių ženklų atstatymas. </t>
  </si>
  <si>
    <t xml:space="preserve">Reikalinga papildomai atlikti archeologinius tyrimus šv. Jono bažnyčios kontūrų nustatymui, tyrimų rezultatai bus įtraukti į rengiamą detalųjį planą. </t>
  </si>
  <si>
    <r>
      <rPr>
        <strike/>
        <sz val="10"/>
        <color rgb="FFFF0000"/>
        <rFont val="Times New Roman"/>
        <family val="1"/>
        <charset val="186"/>
      </rPr>
      <t xml:space="preserve">1 </t>
    </r>
    <r>
      <rPr>
        <sz val="10"/>
        <color rgb="FFFF0000"/>
        <rFont val="Times New Roman"/>
        <family val="1"/>
        <charset val="186"/>
      </rPr>
      <t xml:space="preserve">  </t>
    </r>
  </si>
  <si>
    <t xml:space="preserve">Siūlome išbraukti priemonę iš šios programos, kadangi savivaldybės tarybos kolegijos protokolu (2018-03-20 posėdžio protokolas Nr. TAK-2) buvo nuspręsta piliavietės atkūrimą pradėti nuo pilies didžiojo bokšto atstatymo. Siūloma šią veiklą planuoti 02 programoje  020101 priemonės  "Klaipėdos pilies ir bastionų komplekso restauravimas ir atgaivinimas" apimtyje, siekiant matyti visas investicijas į miesto piliavietę vienoje vietoje. </t>
  </si>
  <si>
    <t>Siūloma koreguoti vertinimo kriterijaus reikšmę ir atitinkamai lėšų poreikį. Planuojama vykdyti piliakalnio tvarkybos darbus 2019 m., nes užtruko techninių projektų derinimas su Kultūros paveldo departamentu</t>
  </si>
  <si>
    <t>Galimybių studijos dėl kapinių plėtros su papildymu dėl galimų krematoriumo Klaipėdos miesto ir priemiesčių teritorijoje statybos zonų nustatymo parengimas</t>
  </si>
  <si>
    <r>
      <t>Galimybių studijos dėl kapinių plėtros</t>
    </r>
    <r>
      <rPr>
        <sz val="10"/>
        <color rgb="FFFF0000"/>
        <rFont val="Times New Roman"/>
        <family val="1"/>
        <charset val="186"/>
      </rPr>
      <t xml:space="preserve"> su papildymu dėl galimų krematoriumo Klaipėdos miesto ir priemiesčių teritorijoje statybos zonų nustatymo </t>
    </r>
    <r>
      <rPr>
        <sz val="10"/>
        <rFont val="Times New Roman"/>
        <family val="1"/>
        <charset val="186"/>
      </rPr>
      <t>parengimas</t>
    </r>
  </si>
  <si>
    <t>Reikalinga didinti finansavimo apimtį dekoratyvinio apšvietimo schemos parengimui,  kadangi  2 kartus nepavyko nupirkti schemos parengimo paslaugos ir apklausus projektuotojus yra tikslinga padidinti priemonei skirtus asignavimus dar papildomais 15 tūkst. eur</t>
  </si>
  <si>
    <t xml:space="preserve">Žemės sklypo Taikos pr. 54 detaliojo plano, patvirtinto Klaipėdos miesto savivaldybės tarybos 2007-08-02 sprendimu Nr. T2-252, koregavimas </t>
  </si>
  <si>
    <t>Klaipėdos miesto rytinės dalies A teritorijos susisiekimo infrastruktūros vystymo specialiojo plano, patvirtinto Klaipėdos miesto savivaldybės administracijos direktoriaus 2015 m. spalio 12 d.  įsakymu Nr. AD1-2997, koregavimas</t>
  </si>
  <si>
    <t>Klaipėdos miesto rytinės dalies A teritorijos susisiekimo infrastruktūros vystymo specialiojo plano, patvirtinto Klaipėdos miesto savivaldybės administracijos direktoriaus 2015 m. spalio 12 d. įsakymu Nr. AD1-2997, koregavimas</t>
  </si>
  <si>
    <t xml:space="preserve">Klaipėdos senamiesčio ir naujamiesčio erdvių ir pastatų fasadų dekoratyvinio apšvietimo schemos parengimas </t>
  </si>
  <si>
    <t>Savivaldybei priklausančių pastatų – kultūros paveldo objektų remontas</t>
  </si>
  <si>
    <t>Restauruota atkurta fasado lipdinių, kv. 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</si>
</sst>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0.0"/>
  </numFmts>
  <fonts count="48" x14ac:knownFonts="1">
    <font>
      <sz val="10"/>
      <name val="Arial"/>
      <charset val="186"/>
    </font>
    <font>
      <sz val="11"/>
      <color theme="1"/>
      <name val="Calibri"/>
      <family val="2"/>
      <charset val="186"/>
      <scheme val="minor"/>
    </font>
    <font>
      <sz val="8"/>
      <name val="Arial"/>
      <family val="2"/>
      <charset val="186"/>
    </font>
    <font>
      <sz val="10"/>
      <name val="Times New Roman"/>
      <family val="1"/>
      <charset val="186"/>
    </font>
    <font>
      <sz val="12"/>
      <name val="Times New Roman"/>
      <family val="1"/>
      <charset val="186"/>
    </font>
    <font>
      <b/>
      <sz val="10"/>
      <name val="Times New Roman"/>
      <family val="1"/>
      <charset val="186"/>
    </font>
    <font>
      <sz val="10"/>
      <name val="Arial"/>
      <family val="2"/>
      <charset val="186"/>
    </font>
    <font>
      <sz val="9"/>
      <name val="Times New Roman"/>
      <family val="1"/>
      <charset val="186"/>
    </font>
    <font>
      <sz val="9"/>
      <color indexed="81"/>
      <name val="Tahoma"/>
      <family val="2"/>
      <charset val="186"/>
    </font>
    <font>
      <b/>
      <sz val="9"/>
      <color indexed="81"/>
      <name val="Tahoma"/>
      <family val="2"/>
      <charset val="186"/>
    </font>
    <font>
      <sz val="10"/>
      <color rgb="FFFF0000"/>
      <name val="Times New Roman"/>
      <family val="1"/>
      <charset val="186"/>
    </font>
    <font>
      <i/>
      <sz val="10"/>
      <color theme="3"/>
      <name val="Times New Roman"/>
      <family val="1"/>
      <charset val="186"/>
    </font>
    <font>
      <sz val="10"/>
      <color theme="1"/>
      <name val="Times New Roman"/>
      <family val="1"/>
      <charset val="186"/>
    </font>
    <font>
      <sz val="10"/>
      <name val="Arial"/>
      <family val="2"/>
      <charset val="186"/>
    </font>
    <font>
      <sz val="10"/>
      <name val="Times New Roman"/>
      <family val="1"/>
    </font>
    <font>
      <sz val="11"/>
      <color theme="1"/>
      <name val="Times New Roman"/>
      <family val="1"/>
      <charset val="186"/>
    </font>
    <font>
      <sz val="10"/>
      <color theme="1"/>
      <name val="Arial"/>
      <family val="2"/>
      <charset val="186"/>
    </font>
    <font>
      <b/>
      <sz val="11"/>
      <color theme="1"/>
      <name val="Times New Roman"/>
      <family val="1"/>
      <charset val="186"/>
    </font>
    <font>
      <b/>
      <sz val="9"/>
      <color theme="1"/>
      <name val="Times New Roman"/>
      <family val="1"/>
      <charset val="186"/>
    </font>
    <font>
      <b/>
      <sz val="10"/>
      <color theme="1"/>
      <name val="Times New Roman"/>
      <family val="1"/>
      <charset val="186"/>
    </font>
    <font>
      <sz val="9"/>
      <color theme="1"/>
      <name val="Times New Roman"/>
      <family val="1"/>
      <charset val="186"/>
    </font>
    <font>
      <b/>
      <sz val="10"/>
      <color theme="1"/>
      <name val="Times New Roman"/>
      <family val="1"/>
      <charset val="204"/>
    </font>
    <font>
      <sz val="10"/>
      <color theme="1"/>
      <name val="Arial"/>
      <family val="2"/>
      <charset val="186"/>
    </font>
    <font>
      <sz val="8"/>
      <color theme="1"/>
      <name val="Times New Roman"/>
      <family val="1"/>
      <charset val="186"/>
    </font>
    <font>
      <i/>
      <sz val="10"/>
      <color theme="1"/>
      <name val="Times New Roman"/>
      <family val="1"/>
      <charset val="186"/>
    </font>
    <font>
      <sz val="8"/>
      <color theme="1"/>
      <name val="Arial"/>
      <family val="2"/>
      <charset val="186"/>
    </font>
    <font>
      <sz val="7"/>
      <color theme="1"/>
      <name val="Times New Roman"/>
      <family val="1"/>
      <charset val="186"/>
    </font>
    <font>
      <b/>
      <sz val="10"/>
      <color theme="1"/>
      <name val="Arial"/>
      <family val="2"/>
      <charset val="186"/>
    </font>
    <font>
      <sz val="9"/>
      <color theme="1"/>
      <name val="Arial"/>
      <family val="2"/>
      <charset val="186"/>
    </font>
    <font>
      <sz val="11"/>
      <name val="Times New Roman"/>
      <family val="1"/>
      <charset val="186"/>
    </font>
    <font>
      <b/>
      <sz val="11"/>
      <name val="Times New Roman"/>
      <family val="1"/>
      <charset val="186"/>
    </font>
    <font>
      <sz val="9"/>
      <name val="Arial"/>
      <family val="2"/>
      <charset val="186"/>
    </font>
    <font>
      <i/>
      <sz val="10"/>
      <name val="Times New Roman"/>
      <family val="1"/>
      <charset val="186"/>
    </font>
    <font>
      <i/>
      <sz val="8"/>
      <color theme="1"/>
      <name val="Times New Roman"/>
      <family val="1"/>
      <charset val="186"/>
    </font>
    <font>
      <b/>
      <i/>
      <sz val="10"/>
      <color theme="1"/>
      <name val="Times New Roman"/>
      <family val="1"/>
      <charset val="186"/>
    </font>
    <font>
      <i/>
      <sz val="10"/>
      <color theme="1"/>
      <name val="Arial"/>
      <family val="2"/>
      <charset val="186"/>
    </font>
    <font>
      <i/>
      <sz val="9"/>
      <color theme="1"/>
      <name val="Times New Roman"/>
      <family val="1"/>
      <charset val="186"/>
    </font>
    <font>
      <i/>
      <sz val="10"/>
      <name val="Arial"/>
      <family val="2"/>
      <charset val="186"/>
    </font>
    <font>
      <i/>
      <sz val="8"/>
      <color theme="1"/>
      <name val="Arial"/>
      <family val="2"/>
      <charset val="186"/>
    </font>
    <font>
      <i/>
      <sz val="9"/>
      <name val="Times New Roman"/>
      <family val="1"/>
      <charset val="186"/>
    </font>
    <font>
      <i/>
      <sz val="8"/>
      <name val="Times New Roman"/>
      <family val="1"/>
      <charset val="186"/>
    </font>
    <font>
      <b/>
      <i/>
      <sz val="10"/>
      <name val="Times New Roman"/>
      <family val="1"/>
      <charset val="186"/>
    </font>
    <font>
      <sz val="10"/>
      <color rgb="FFFF0000"/>
      <name val="Calibri"/>
      <family val="2"/>
      <charset val="186"/>
      <scheme val="minor"/>
    </font>
    <font>
      <b/>
      <sz val="10"/>
      <color rgb="FFFF0000"/>
      <name val="Times New Roman"/>
      <family val="1"/>
      <charset val="186"/>
    </font>
    <font>
      <strike/>
      <sz val="10"/>
      <color rgb="FFFF0000"/>
      <name val="Times New Roman"/>
      <family val="1"/>
      <charset val="186"/>
    </font>
    <font>
      <strike/>
      <sz val="9"/>
      <color rgb="FFFF0000"/>
      <name val="Times New Roman"/>
      <family val="1"/>
      <charset val="186"/>
    </font>
    <font>
      <b/>
      <strike/>
      <sz val="10"/>
      <color rgb="FFFF0000"/>
      <name val="Times New Roman"/>
      <family val="1"/>
      <charset val="186"/>
    </font>
    <font>
      <sz val="18"/>
      <color rgb="FFFF0000"/>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CFFCC"/>
        <bgColor indexed="64"/>
      </patternFill>
    </fill>
    <fill>
      <patternFill patternType="solid">
        <fgColor rgb="FFFFFFFF"/>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medium">
        <color indexed="64"/>
      </top>
      <bottom style="thin">
        <color indexed="64"/>
      </bottom>
      <diagonal/>
    </border>
    <border>
      <left/>
      <right style="thin">
        <color indexed="64"/>
      </right>
      <top style="hair">
        <color indexed="64"/>
      </top>
      <bottom style="hair">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s>
  <cellStyleXfs count="3">
    <xf numFmtId="0" fontId="0" fillId="0" borderId="0"/>
    <xf numFmtId="0" fontId="6" fillId="0" borderId="0"/>
    <xf numFmtId="43" fontId="13" fillId="0" borderId="0" applyFont="0" applyFill="0" applyBorder="0" applyAlignment="0" applyProtection="0"/>
  </cellStyleXfs>
  <cellXfs count="1653">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Fill="1" applyAlignment="1">
      <alignment vertical="top"/>
    </xf>
    <xf numFmtId="165" fontId="3" fillId="6" borderId="4" xfId="0" applyNumberFormat="1" applyFont="1" applyFill="1" applyBorder="1" applyAlignment="1">
      <alignment horizontal="center" vertical="top"/>
    </xf>
    <xf numFmtId="3" fontId="3" fillId="6" borderId="7" xfId="0" applyNumberFormat="1" applyFont="1" applyFill="1" applyBorder="1" applyAlignment="1">
      <alignment vertical="top" wrapText="1"/>
    </xf>
    <xf numFmtId="165" fontId="3" fillId="0" borderId="32" xfId="0" applyNumberFormat="1" applyFont="1" applyFill="1" applyBorder="1" applyAlignment="1">
      <alignment horizontal="left" vertical="top" wrapText="1"/>
    </xf>
    <xf numFmtId="165" fontId="3" fillId="0" borderId="7" xfId="0" applyNumberFormat="1" applyFont="1" applyFill="1" applyBorder="1" applyAlignment="1">
      <alignment vertical="top" wrapText="1"/>
    </xf>
    <xf numFmtId="165" fontId="3" fillId="6" borderId="33" xfId="0" applyNumberFormat="1" applyFont="1" applyFill="1" applyBorder="1" applyAlignment="1">
      <alignment horizontal="center" vertical="top"/>
    </xf>
    <xf numFmtId="1" fontId="3" fillId="3" borderId="16" xfId="0" applyNumberFormat="1" applyFont="1" applyFill="1" applyBorder="1" applyAlignment="1">
      <alignment horizontal="center" vertical="top" wrapText="1"/>
    </xf>
    <xf numFmtId="1" fontId="3" fillId="0" borderId="16" xfId="0" applyNumberFormat="1" applyFont="1" applyFill="1" applyBorder="1" applyAlignment="1">
      <alignment horizontal="center" vertical="top" wrapText="1"/>
    </xf>
    <xf numFmtId="1" fontId="3" fillId="0" borderId="13" xfId="0" applyNumberFormat="1" applyFont="1" applyFill="1" applyBorder="1" applyAlignment="1">
      <alignment horizontal="center" vertical="top" wrapText="1"/>
    </xf>
    <xf numFmtId="1" fontId="3" fillId="3" borderId="40" xfId="0" applyNumberFormat="1" applyFont="1" applyFill="1" applyBorder="1" applyAlignment="1">
      <alignment horizontal="center" vertical="top" wrapText="1"/>
    </xf>
    <xf numFmtId="165" fontId="3" fillId="6" borderId="27" xfId="0" applyNumberFormat="1" applyFont="1" applyFill="1" applyBorder="1" applyAlignment="1">
      <alignment horizontal="justify" vertical="top"/>
    </xf>
    <xf numFmtId="3" fontId="3" fillId="6" borderId="13" xfId="0" applyNumberFormat="1" applyFont="1" applyFill="1" applyBorder="1" applyAlignment="1">
      <alignment horizontal="center" vertical="top"/>
    </xf>
    <xf numFmtId="3" fontId="3" fillId="6" borderId="28" xfId="0" applyNumberFormat="1" applyFont="1" applyFill="1" applyBorder="1" applyAlignment="1">
      <alignment horizontal="center" vertical="top"/>
    </xf>
    <xf numFmtId="3" fontId="3" fillId="6" borderId="16" xfId="0" applyNumberFormat="1" applyFont="1" applyFill="1" applyBorder="1" applyAlignment="1">
      <alignment horizontal="center" vertical="top"/>
    </xf>
    <xf numFmtId="3" fontId="3" fillId="3" borderId="1" xfId="0" applyNumberFormat="1" applyFont="1" applyFill="1" applyBorder="1" applyAlignment="1">
      <alignment horizontal="center" vertical="top"/>
    </xf>
    <xf numFmtId="3" fontId="3" fillId="6" borderId="1" xfId="0" applyNumberFormat="1" applyFont="1" applyFill="1" applyBorder="1" applyAlignment="1">
      <alignment horizontal="center" vertical="top"/>
    </xf>
    <xf numFmtId="0" fontId="3" fillId="6" borderId="29" xfId="0" applyFont="1" applyFill="1" applyBorder="1" applyAlignment="1">
      <alignment horizontal="left" vertical="top" wrapText="1"/>
    </xf>
    <xf numFmtId="1" fontId="3" fillId="3" borderId="37" xfId="0" applyNumberFormat="1" applyFont="1" applyFill="1" applyBorder="1" applyAlignment="1">
      <alignment horizontal="center" vertical="top" wrapText="1"/>
    </xf>
    <xf numFmtId="1" fontId="3" fillId="3" borderId="13" xfId="0" applyNumberFormat="1" applyFont="1" applyFill="1" applyBorder="1" applyAlignment="1">
      <alignment horizontal="center" vertical="top" wrapText="1"/>
    </xf>
    <xf numFmtId="1" fontId="3" fillId="6" borderId="28"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xf>
    <xf numFmtId="1" fontId="11" fillId="6" borderId="13" xfId="0" applyNumberFormat="1" applyFont="1" applyFill="1" applyBorder="1" applyAlignment="1">
      <alignment horizontal="center" wrapText="1"/>
    </xf>
    <xf numFmtId="165" fontId="11" fillId="6" borderId="29" xfId="0" applyNumberFormat="1" applyFont="1" applyFill="1" applyBorder="1" applyAlignment="1">
      <alignment wrapText="1"/>
    </xf>
    <xf numFmtId="1" fontId="11" fillId="6" borderId="28" xfId="0" applyNumberFormat="1" applyFont="1" applyFill="1" applyBorder="1" applyAlignment="1">
      <alignment horizontal="center" wrapText="1"/>
    </xf>
    <xf numFmtId="165" fontId="3" fillId="6" borderId="53" xfId="0" applyNumberFormat="1" applyFont="1" applyFill="1" applyBorder="1" applyAlignment="1">
      <alignment vertical="top" wrapText="1"/>
    </xf>
    <xf numFmtId="165" fontId="3" fillId="3" borderId="29" xfId="0" applyNumberFormat="1" applyFont="1" applyFill="1" applyBorder="1" applyAlignment="1">
      <alignment horizontal="left" vertical="top" wrapText="1"/>
    </xf>
    <xf numFmtId="1" fontId="3" fillId="0" borderId="28" xfId="0" applyNumberFormat="1" applyFont="1" applyFill="1" applyBorder="1" applyAlignment="1">
      <alignment horizontal="center" vertical="top" wrapText="1"/>
    </xf>
    <xf numFmtId="1" fontId="3" fillId="0" borderId="34" xfId="0" applyNumberFormat="1" applyFont="1" applyFill="1" applyBorder="1" applyAlignment="1">
      <alignment horizontal="center" vertical="top" wrapText="1"/>
    </xf>
    <xf numFmtId="165" fontId="3" fillId="0" borderId="29" xfId="0" applyNumberFormat="1" applyFont="1" applyFill="1" applyBorder="1" applyAlignment="1">
      <alignment vertical="top" wrapText="1"/>
    </xf>
    <xf numFmtId="0" fontId="3" fillId="0" borderId="29" xfId="0" applyFont="1" applyBorder="1" applyAlignment="1">
      <alignment vertical="top" wrapText="1"/>
    </xf>
    <xf numFmtId="0" fontId="12" fillId="6" borderId="33" xfId="0" applyFont="1" applyFill="1" applyBorder="1" applyAlignment="1">
      <alignment horizontal="center" vertical="top"/>
    </xf>
    <xf numFmtId="165" fontId="12" fillId="6" borderId="69" xfId="0" applyNumberFormat="1" applyFont="1" applyFill="1" applyBorder="1" applyAlignment="1">
      <alignment horizontal="center" vertical="top"/>
    </xf>
    <xf numFmtId="165" fontId="12" fillId="6" borderId="76" xfId="0" applyNumberFormat="1" applyFont="1" applyFill="1" applyBorder="1" applyAlignment="1">
      <alignment horizontal="center" vertical="top"/>
    </xf>
    <xf numFmtId="165" fontId="12" fillId="6" borderId="75" xfId="0" applyNumberFormat="1" applyFont="1" applyFill="1" applyBorder="1" applyAlignment="1">
      <alignment horizontal="center" vertical="top"/>
    </xf>
    <xf numFmtId="0" fontId="3" fillId="6" borderId="53" xfId="0" applyFont="1" applyFill="1" applyBorder="1" applyAlignment="1">
      <alignment vertical="top" wrapText="1"/>
    </xf>
    <xf numFmtId="0" fontId="11" fillId="6" borderId="29" xfId="0" applyFont="1" applyFill="1" applyBorder="1" applyAlignment="1">
      <alignment horizontal="left" wrapText="1"/>
    </xf>
    <xf numFmtId="0" fontId="12" fillId="6" borderId="83" xfId="0" applyFont="1" applyFill="1" applyBorder="1" applyAlignment="1">
      <alignment horizontal="center" vertical="top"/>
    </xf>
    <xf numFmtId="165" fontId="3" fillId="6" borderId="27" xfId="0" applyNumberFormat="1" applyFont="1" applyFill="1" applyBorder="1" applyAlignment="1">
      <alignment vertical="top" wrapText="1"/>
    </xf>
    <xf numFmtId="0" fontId="3" fillId="6" borderId="15" xfId="0" applyFont="1" applyFill="1" applyBorder="1" applyAlignment="1">
      <alignment horizontal="left" vertical="top" wrapText="1"/>
    </xf>
    <xf numFmtId="165" fontId="3" fillId="6" borderId="15" xfId="0" applyNumberFormat="1" applyFont="1" applyFill="1" applyBorder="1" applyAlignment="1">
      <alignment horizontal="center" vertical="top"/>
    </xf>
    <xf numFmtId="165" fontId="12" fillId="6" borderId="33"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0" borderId="27" xfId="0" applyNumberFormat="1" applyFont="1" applyFill="1" applyBorder="1" applyAlignment="1">
      <alignment vertical="top" wrapText="1"/>
    </xf>
    <xf numFmtId="0" fontId="3" fillId="6" borderId="39" xfId="0" applyFont="1" applyFill="1" applyBorder="1" applyAlignment="1">
      <alignment horizontal="left" vertical="top" wrapText="1"/>
    </xf>
    <xf numFmtId="0" fontId="1" fillId="0" borderId="0" xfId="0" applyFont="1"/>
    <xf numFmtId="0" fontId="15" fillId="0" borderId="0" xfId="0" applyFont="1" applyAlignment="1">
      <alignment horizontal="center" vertical="top" wrapText="1"/>
    </xf>
    <xf numFmtId="0" fontId="12" fillId="0" borderId="0" xfId="0" applyFont="1" applyAlignment="1">
      <alignment vertical="top"/>
    </xf>
    <xf numFmtId="0" fontId="12" fillId="0" borderId="0" xfId="0" applyFont="1" applyBorder="1" applyAlignment="1">
      <alignment vertical="top"/>
    </xf>
    <xf numFmtId="0" fontId="12" fillId="0" borderId="0" xfId="0" applyFont="1" applyAlignment="1">
      <alignment horizontal="left" vertical="top"/>
    </xf>
    <xf numFmtId="0" fontId="12" fillId="0" borderId="0" xfId="0" applyFont="1" applyAlignment="1">
      <alignment vertical="center"/>
    </xf>
    <xf numFmtId="49" fontId="12" fillId="0" borderId="0" xfId="0" applyNumberFormat="1" applyFont="1" applyAlignment="1">
      <alignment vertical="center"/>
    </xf>
    <xf numFmtId="0" fontId="12" fillId="0" borderId="0" xfId="0" applyNumberFormat="1" applyFont="1" applyAlignment="1">
      <alignment vertical="top"/>
    </xf>
    <xf numFmtId="0" fontId="12" fillId="0" borderId="0" xfId="0" applyFont="1" applyAlignment="1">
      <alignment horizontal="center" vertical="top"/>
    </xf>
    <xf numFmtId="0" fontId="18" fillId="0" borderId="50" xfId="0" applyFont="1" applyBorder="1" applyAlignment="1">
      <alignment horizontal="center" vertical="center" wrapText="1"/>
    </xf>
    <xf numFmtId="0" fontId="12" fillId="0" borderId="72" xfId="0" applyFont="1" applyBorder="1" applyAlignment="1">
      <alignment horizontal="center" vertical="center" textRotation="90" wrapText="1"/>
    </xf>
    <xf numFmtId="0" fontId="12" fillId="0" borderId="72" xfId="0" applyFont="1" applyFill="1" applyBorder="1" applyAlignment="1">
      <alignment horizontal="center" vertical="center" textRotation="90" wrapText="1"/>
    </xf>
    <xf numFmtId="0" fontId="12" fillId="0" borderId="72" xfId="0" applyFont="1" applyBorder="1" applyAlignment="1">
      <alignment horizontal="center" vertical="center" textRotation="90"/>
    </xf>
    <xf numFmtId="0" fontId="12" fillId="0" borderId="77" xfId="0" applyFont="1" applyBorder="1" applyAlignment="1">
      <alignment horizontal="center" vertical="center" textRotation="90"/>
    </xf>
    <xf numFmtId="0" fontId="12" fillId="0" borderId="2" xfId="0" applyFont="1" applyBorder="1" applyAlignment="1">
      <alignment horizontal="center" vertical="center" textRotation="90"/>
    </xf>
    <xf numFmtId="0" fontId="22" fillId="0" borderId="0" xfId="0" applyFont="1"/>
    <xf numFmtId="49" fontId="19" fillId="9" borderId="12" xfId="0" applyNumberFormat="1" applyFont="1" applyFill="1" applyBorder="1" applyAlignment="1">
      <alignment horizontal="center" vertical="top" wrapText="1"/>
    </xf>
    <xf numFmtId="49" fontId="19" fillId="9" borderId="12" xfId="0" applyNumberFormat="1" applyFont="1" applyFill="1" applyBorder="1" applyAlignment="1">
      <alignment horizontal="center" vertical="top"/>
    </xf>
    <xf numFmtId="49" fontId="19" fillId="2" borderId="1"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49" fontId="19" fillId="3" borderId="28" xfId="0" applyNumberFormat="1" applyFont="1" applyFill="1" applyBorder="1" applyAlignment="1">
      <alignment vertical="top"/>
    </xf>
    <xf numFmtId="0" fontId="19" fillId="0" borderId="34" xfId="0" applyFont="1" applyFill="1" applyBorder="1" applyAlignment="1">
      <alignment vertical="top" wrapText="1"/>
    </xf>
    <xf numFmtId="0" fontId="19" fillId="0" borderId="29" xfId="0" applyFont="1" applyFill="1" applyBorder="1" applyAlignment="1">
      <alignment horizontal="center" vertical="center" wrapText="1"/>
    </xf>
    <xf numFmtId="49" fontId="19" fillId="0" borderId="34" xfId="0" applyNumberFormat="1" applyFont="1" applyFill="1" applyBorder="1" applyAlignment="1">
      <alignment horizontal="center" vertical="center" wrapText="1"/>
    </xf>
    <xf numFmtId="49" fontId="19" fillId="6" borderId="27" xfId="0" applyNumberFormat="1" applyFont="1" applyFill="1" applyBorder="1" applyAlignment="1">
      <alignment horizontal="center" vertical="top"/>
    </xf>
    <xf numFmtId="49" fontId="12" fillId="3" borderId="19" xfId="0" applyNumberFormat="1" applyFont="1" applyFill="1" applyBorder="1" applyAlignment="1">
      <alignment horizontal="center" vertical="center"/>
    </xf>
    <xf numFmtId="0" fontId="12" fillId="0" borderId="20" xfId="0" applyFont="1" applyFill="1" applyBorder="1" applyAlignment="1">
      <alignment horizontal="center" vertical="top" wrapText="1"/>
    </xf>
    <xf numFmtId="165" fontId="12" fillId="0" borderId="29" xfId="0" applyNumberFormat="1" applyFont="1" applyBorder="1" applyAlignment="1">
      <alignment horizontal="right" vertical="top"/>
    </xf>
    <xf numFmtId="165" fontId="12" fillId="0" borderId="61" xfId="0" applyNumberFormat="1" applyFont="1" applyBorder="1" applyAlignment="1">
      <alignment horizontal="right" vertical="top"/>
    </xf>
    <xf numFmtId="165" fontId="12" fillId="0" borderId="28" xfId="0" applyNumberFormat="1" applyFont="1" applyBorder="1" applyAlignment="1">
      <alignment horizontal="right" vertical="top"/>
    </xf>
    <xf numFmtId="165" fontId="12" fillId="0" borderId="62" xfId="0" applyNumberFormat="1" applyFont="1" applyBorder="1" applyAlignment="1">
      <alignment horizontal="right" vertical="top"/>
    </xf>
    <xf numFmtId="165" fontId="12" fillId="0" borderId="20" xfId="0" applyNumberFormat="1" applyFont="1" applyBorder="1" applyAlignment="1">
      <alignment horizontal="right" vertical="top"/>
    </xf>
    <xf numFmtId="165" fontId="12" fillId="0" borderId="78" xfId="0" applyNumberFormat="1" applyFont="1" applyBorder="1" applyAlignment="1">
      <alignment horizontal="right" vertical="top"/>
    </xf>
    <xf numFmtId="0" fontId="19" fillId="0" borderId="29" xfId="0" applyFont="1" applyFill="1" applyBorder="1" applyAlignment="1">
      <alignment vertical="top" wrapText="1"/>
    </xf>
    <xf numFmtId="3" fontId="19" fillId="0" borderId="34" xfId="0" applyNumberFormat="1" applyFont="1" applyFill="1" applyBorder="1" applyAlignment="1">
      <alignment horizontal="center" vertical="top" wrapText="1"/>
    </xf>
    <xf numFmtId="3" fontId="19" fillId="0" borderId="27" xfId="0" applyNumberFormat="1" applyFont="1" applyFill="1" applyBorder="1" applyAlignment="1">
      <alignment horizontal="center" vertical="top" wrapText="1"/>
    </xf>
    <xf numFmtId="49" fontId="19" fillId="6" borderId="16" xfId="0" applyNumberFormat="1" applyFont="1" applyFill="1" applyBorder="1" applyAlignment="1">
      <alignment horizontal="center" vertical="top"/>
    </xf>
    <xf numFmtId="0" fontId="19" fillId="6" borderId="32" xfId="0" applyFont="1" applyFill="1" applyBorder="1" applyAlignment="1">
      <alignment horizontal="center" vertical="center" wrapText="1"/>
    </xf>
    <xf numFmtId="3" fontId="19" fillId="6" borderId="37" xfId="0" applyNumberFormat="1" applyFont="1" applyFill="1" applyBorder="1" applyAlignment="1">
      <alignment horizontal="center" vertical="top"/>
    </xf>
    <xf numFmtId="3" fontId="12" fillId="0" borderId="18" xfId="0" applyNumberFormat="1" applyFont="1" applyFill="1" applyBorder="1" applyAlignment="1">
      <alignment horizontal="center" vertical="top" wrapText="1"/>
    </xf>
    <xf numFmtId="165" fontId="12" fillId="6" borderId="18" xfId="0" applyNumberFormat="1" applyFont="1" applyFill="1" applyBorder="1" applyAlignment="1">
      <alignment horizontal="center" vertical="top"/>
    </xf>
    <xf numFmtId="165" fontId="12" fillId="6" borderId="53" xfId="0" applyNumberFormat="1" applyFont="1" applyFill="1" applyBorder="1" applyAlignment="1">
      <alignment horizontal="center" vertical="top"/>
    </xf>
    <xf numFmtId="165" fontId="12" fillId="6" borderId="16" xfId="0" applyNumberFormat="1" applyFont="1" applyFill="1" applyBorder="1" applyAlignment="1">
      <alignment horizontal="center" vertical="top"/>
    </xf>
    <xf numFmtId="165" fontId="12" fillId="6" borderId="54" xfId="0" applyNumberFormat="1" applyFont="1" applyFill="1" applyBorder="1" applyAlignment="1">
      <alignment horizontal="center" vertical="top"/>
    </xf>
    <xf numFmtId="165" fontId="12" fillId="6" borderId="73"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0" fontId="19" fillId="6" borderId="29" xfId="0" applyFont="1" applyFill="1" applyBorder="1" applyAlignment="1">
      <alignment horizontal="center" vertical="center" wrapText="1"/>
    </xf>
    <xf numFmtId="165" fontId="12" fillId="6" borderId="4" xfId="0" applyNumberFormat="1" applyFont="1" applyFill="1" applyBorder="1" applyAlignment="1">
      <alignment horizontal="center" vertical="top"/>
    </xf>
    <xf numFmtId="165" fontId="12" fillId="6" borderId="13" xfId="0" applyNumberFormat="1" applyFont="1" applyFill="1" applyBorder="1" applyAlignment="1">
      <alignment horizontal="center" vertical="top"/>
    </xf>
    <xf numFmtId="165" fontId="12" fillId="6" borderId="0" xfId="0" applyNumberFormat="1" applyFont="1" applyFill="1" applyBorder="1" applyAlignment="1">
      <alignment horizontal="center" vertical="top"/>
    </xf>
    <xf numFmtId="165" fontId="12" fillId="6" borderId="44" xfId="0" applyNumberFormat="1" applyFont="1" applyFill="1" applyBorder="1" applyAlignment="1">
      <alignment horizontal="center" vertical="top"/>
    </xf>
    <xf numFmtId="0" fontId="16" fillId="0" borderId="0" xfId="0" applyFont="1" applyAlignment="1">
      <alignment vertical="top" wrapText="1"/>
    </xf>
    <xf numFmtId="165" fontId="12" fillId="6" borderId="63" xfId="0" applyNumberFormat="1" applyFont="1" applyFill="1" applyBorder="1" applyAlignment="1">
      <alignment horizontal="center" vertical="top"/>
    </xf>
    <xf numFmtId="165" fontId="12" fillId="6" borderId="66" xfId="0" applyNumberFormat="1" applyFont="1" applyFill="1" applyBorder="1" applyAlignment="1">
      <alignment horizontal="center" vertical="top"/>
    </xf>
    <xf numFmtId="165" fontId="12" fillId="6" borderId="64" xfId="0" applyNumberFormat="1" applyFont="1" applyFill="1" applyBorder="1" applyAlignment="1">
      <alignment horizontal="center" vertical="top"/>
    </xf>
    <xf numFmtId="165" fontId="12" fillId="6" borderId="74" xfId="0" applyNumberFormat="1" applyFont="1" applyFill="1" applyBorder="1" applyAlignment="1">
      <alignment horizontal="center" vertical="top"/>
    </xf>
    <xf numFmtId="0" fontId="19" fillId="6" borderId="15" xfId="0" applyFont="1" applyFill="1" applyBorder="1" applyAlignment="1">
      <alignment horizontal="center" vertical="center" wrapText="1"/>
    </xf>
    <xf numFmtId="0" fontId="12" fillId="6" borderId="19" xfId="0" applyFont="1" applyFill="1" applyBorder="1" applyAlignment="1">
      <alignment horizontal="center" vertical="top"/>
    </xf>
    <xf numFmtId="165" fontId="12" fillId="6" borderId="19" xfId="0" applyNumberFormat="1" applyFont="1" applyFill="1" applyBorder="1" applyAlignment="1">
      <alignment horizontal="center" vertical="top"/>
    </xf>
    <xf numFmtId="165" fontId="12" fillId="6" borderId="51" xfId="0" applyNumberFormat="1" applyFont="1" applyFill="1" applyBorder="1" applyAlignment="1">
      <alignment horizontal="center" vertical="top"/>
    </xf>
    <xf numFmtId="165" fontId="12" fillId="6" borderId="1" xfId="0" applyNumberFormat="1" applyFont="1" applyFill="1" applyBorder="1" applyAlignment="1">
      <alignment horizontal="center" vertical="top"/>
    </xf>
    <xf numFmtId="165" fontId="12" fillId="6" borderId="56" xfId="0" applyNumberFormat="1" applyFont="1" applyFill="1" applyBorder="1" applyAlignment="1">
      <alignment horizontal="center" vertical="top"/>
    </xf>
    <xf numFmtId="0" fontId="12" fillId="0" borderId="0" xfId="0" applyFont="1" applyFill="1" applyBorder="1" applyAlignment="1">
      <alignment vertical="top"/>
    </xf>
    <xf numFmtId="165" fontId="12" fillId="6" borderId="20" xfId="0" applyNumberFormat="1" applyFont="1" applyFill="1" applyBorder="1" applyAlignment="1">
      <alignment horizontal="center" vertical="top"/>
    </xf>
    <xf numFmtId="165" fontId="12" fillId="6" borderId="61" xfId="0" applyNumberFormat="1" applyFont="1" applyFill="1" applyBorder="1" applyAlignment="1">
      <alignment horizontal="center" vertical="top"/>
    </xf>
    <xf numFmtId="165" fontId="12" fillId="6" borderId="28" xfId="0" applyNumberFormat="1" applyFont="1" applyFill="1" applyBorder="1" applyAlignment="1">
      <alignment horizontal="center" vertical="top"/>
    </xf>
    <xf numFmtId="165" fontId="12" fillId="6" borderId="62" xfId="0" applyNumberFormat="1" applyFont="1" applyFill="1" applyBorder="1" applyAlignment="1">
      <alignment horizontal="center" vertical="top"/>
    </xf>
    <xf numFmtId="165" fontId="12" fillId="6" borderId="45" xfId="0" applyNumberFormat="1" applyFont="1" applyFill="1" applyBorder="1" applyAlignment="1">
      <alignment horizontal="center" vertical="top"/>
    </xf>
    <xf numFmtId="0" fontId="12" fillId="6" borderId="53" xfId="0" applyFont="1" applyFill="1" applyBorder="1" applyAlignment="1">
      <alignment horizontal="center" vertical="top" wrapText="1"/>
    </xf>
    <xf numFmtId="0" fontId="12" fillId="6" borderId="61" xfId="0" applyFont="1" applyFill="1" applyBorder="1" applyAlignment="1">
      <alignment horizontal="center" vertical="top" wrapText="1"/>
    </xf>
    <xf numFmtId="0" fontId="16" fillId="0" borderId="33" xfId="0" applyFont="1" applyBorder="1" applyAlignment="1">
      <alignment vertical="top" wrapText="1"/>
    </xf>
    <xf numFmtId="49" fontId="19" fillId="6" borderId="1" xfId="0" applyNumberFormat="1" applyFont="1" applyFill="1" applyBorder="1" applyAlignment="1">
      <alignment vertical="top"/>
    </xf>
    <xf numFmtId="0" fontId="12" fillId="6" borderId="29" xfId="0" applyFont="1" applyFill="1" applyBorder="1" applyAlignment="1">
      <alignment vertical="center" textRotation="90" wrapText="1"/>
    </xf>
    <xf numFmtId="0" fontId="22" fillId="6" borderId="4" xfId="0" applyFont="1" applyFill="1" applyBorder="1" applyAlignment="1">
      <alignment horizontal="center" vertical="center" wrapText="1"/>
    </xf>
    <xf numFmtId="0" fontId="12" fillId="6" borderId="19" xfId="0" applyFont="1" applyFill="1" applyBorder="1" applyAlignment="1">
      <alignment horizontal="center" vertical="top" wrapText="1"/>
    </xf>
    <xf numFmtId="165" fontId="12" fillId="6" borderId="12" xfId="0" applyNumberFormat="1" applyFont="1" applyFill="1" applyBorder="1" applyAlignment="1">
      <alignment horizontal="center" vertical="top"/>
    </xf>
    <xf numFmtId="165" fontId="12" fillId="6" borderId="39" xfId="0" applyNumberFormat="1" applyFont="1" applyFill="1" applyBorder="1" applyAlignment="1">
      <alignment horizontal="center" vertical="top"/>
    </xf>
    <xf numFmtId="165" fontId="12" fillId="6" borderId="78" xfId="0" applyNumberFormat="1" applyFont="1" applyFill="1" applyBorder="1" applyAlignment="1">
      <alignment horizontal="center" vertical="top"/>
    </xf>
    <xf numFmtId="3" fontId="12" fillId="0" borderId="14" xfId="0" applyNumberFormat="1" applyFont="1" applyFill="1" applyBorder="1" applyAlignment="1">
      <alignment horizontal="center" vertical="top" wrapText="1"/>
    </xf>
    <xf numFmtId="165" fontId="12" fillId="6" borderId="34" xfId="0" applyNumberFormat="1" applyFont="1" applyFill="1" applyBorder="1" applyAlignment="1">
      <alignment horizontal="center" vertical="top"/>
    </xf>
    <xf numFmtId="164" fontId="12" fillId="0" borderId="0" xfId="0" applyNumberFormat="1" applyFont="1" applyBorder="1" applyAlignment="1">
      <alignment vertical="top"/>
    </xf>
    <xf numFmtId="49" fontId="19" fillId="6" borderId="1" xfId="0" applyNumberFormat="1" applyFont="1" applyFill="1" applyBorder="1" applyAlignment="1">
      <alignment horizontal="center" vertical="top"/>
    </xf>
    <xf numFmtId="165" fontId="12" fillId="0" borderId="19" xfId="0" applyNumberFormat="1" applyFont="1" applyBorder="1" applyAlignment="1">
      <alignment horizontal="center" vertical="top"/>
    </xf>
    <xf numFmtId="165" fontId="12" fillId="0" borderId="51" xfId="0" applyNumberFormat="1" applyFont="1" applyBorder="1" applyAlignment="1">
      <alignment horizontal="center" vertical="top"/>
    </xf>
    <xf numFmtId="165" fontId="12" fillId="0" borderId="1" xfId="0" applyNumberFormat="1" applyFont="1" applyBorder="1" applyAlignment="1">
      <alignment horizontal="center" vertical="top"/>
    </xf>
    <xf numFmtId="165" fontId="12" fillId="0" borderId="55" xfId="0" applyNumberFormat="1" applyFont="1" applyBorder="1" applyAlignment="1">
      <alignment horizontal="center" vertical="top"/>
    </xf>
    <xf numFmtId="165" fontId="12" fillId="0" borderId="20" xfId="0" applyNumberFormat="1" applyFont="1" applyBorder="1" applyAlignment="1">
      <alignment horizontal="center" vertical="top"/>
    </xf>
    <xf numFmtId="49" fontId="19" fillId="9" borderId="8" xfId="0" applyNumberFormat="1" applyFont="1" applyFill="1" applyBorder="1" applyAlignment="1">
      <alignment horizontal="center" vertical="top"/>
    </xf>
    <xf numFmtId="3" fontId="19" fillId="6" borderId="10" xfId="0" applyNumberFormat="1" applyFont="1" applyFill="1" applyBorder="1" applyAlignment="1">
      <alignment horizontal="center" vertical="top"/>
    </xf>
    <xf numFmtId="165" fontId="12" fillId="0" borderId="5" xfId="0" applyNumberFormat="1" applyFont="1" applyFill="1" applyBorder="1" applyAlignment="1">
      <alignment horizontal="center" vertical="top"/>
    </xf>
    <xf numFmtId="165" fontId="12" fillId="0" borderId="50" xfId="0" applyNumberFormat="1" applyFont="1" applyFill="1" applyBorder="1" applyAlignment="1">
      <alignment horizontal="center" vertical="top"/>
    </xf>
    <xf numFmtId="165" fontId="12" fillId="0" borderId="10" xfId="0" applyNumberFormat="1" applyFont="1" applyFill="1" applyBorder="1" applyAlignment="1">
      <alignment horizontal="center" vertical="top"/>
    </xf>
    <xf numFmtId="165" fontId="12" fillId="0" borderId="59" xfId="0" applyNumberFormat="1" applyFont="1" applyFill="1" applyBorder="1" applyAlignment="1">
      <alignment horizontal="center" vertical="top"/>
    </xf>
    <xf numFmtId="3" fontId="12" fillId="0" borderId="9" xfId="0" applyNumberFormat="1" applyFont="1" applyFill="1" applyBorder="1" applyAlignment="1">
      <alignment vertical="top" wrapText="1"/>
    </xf>
    <xf numFmtId="3" fontId="12" fillId="0" borderId="79" xfId="0" applyNumberFormat="1" applyFont="1" applyFill="1" applyBorder="1" applyAlignment="1">
      <alignment horizontal="center" vertical="top"/>
    </xf>
    <xf numFmtId="3" fontId="12" fillId="0" borderId="10" xfId="0" applyNumberFormat="1" applyFont="1" applyFill="1" applyBorder="1" applyAlignment="1">
      <alignment horizontal="center" vertical="top"/>
    </xf>
    <xf numFmtId="3" fontId="12" fillId="0" borderId="59" xfId="0" applyNumberFormat="1" applyFont="1" applyFill="1" applyBorder="1" applyAlignment="1">
      <alignment horizontal="center" vertical="top"/>
    </xf>
    <xf numFmtId="0" fontId="12" fillId="0" borderId="0" xfId="0" applyFont="1" applyBorder="1" applyAlignment="1">
      <alignment horizontal="left" vertical="top"/>
    </xf>
    <xf numFmtId="3" fontId="12" fillId="6" borderId="33" xfId="0" applyNumberFormat="1" applyFont="1" applyFill="1" applyBorder="1" applyAlignment="1">
      <alignment horizontal="center" vertical="top"/>
    </xf>
    <xf numFmtId="3" fontId="12" fillId="6" borderId="7" xfId="0" applyNumberFormat="1" applyFont="1" applyFill="1" applyBorder="1" applyAlignment="1">
      <alignment vertical="top" wrapText="1"/>
    </xf>
    <xf numFmtId="3" fontId="12" fillId="6" borderId="37" xfId="0" applyNumberFormat="1" applyFont="1" applyFill="1" applyBorder="1" applyAlignment="1">
      <alignment horizontal="center" vertical="top"/>
    </xf>
    <xf numFmtId="3" fontId="12" fillId="6" borderId="13" xfId="0" applyNumberFormat="1" applyFont="1" applyFill="1" applyBorder="1" applyAlignment="1">
      <alignment horizontal="center" vertical="top"/>
    </xf>
    <xf numFmtId="3" fontId="12" fillId="6" borderId="44" xfId="0" applyNumberFormat="1" applyFont="1" applyFill="1" applyBorder="1" applyAlignment="1">
      <alignment horizontal="center" vertical="top"/>
    </xf>
    <xf numFmtId="49" fontId="19" fillId="6" borderId="28" xfId="0" applyNumberFormat="1" applyFont="1" applyFill="1" applyBorder="1" applyAlignment="1">
      <alignment horizontal="center" vertical="top"/>
    </xf>
    <xf numFmtId="3" fontId="12" fillId="6" borderId="61" xfId="0" applyNumberFormat="1" applyFont="1" applyFill="1" applyBorder="1" applyAlignment="1">
      <alignment horizontal="center" vertical="top"/>
    </xf>
    <xf numFmtId="3" fontId="12" fillId="6" borderId="29" xfId="0" applyNumberFormat="1" applyFont="1" applyFill="1" applyBorder="1" applyAlignment="1">
      <alignment vertical="top" wrapText="1"/>
    </xf>
    <xf numFmtId="3" fontId="12" fillId="6" borderId="34" xfId="0" applyNumberFormat="1" applyFont="1" applyFill="1" applyBorder="1" applyAlignment="1">
      <alignment horizontal="center" vertical="top"/>
    </xf>
    <xf numFmtId="3" fontId="12" fillId="6" borderId="28" xfId="0" applyNumberFormat="1" applyFont="1" applyFill="1" applyBorder="1" applyAlignment="1">
      <alignment horizontal="center" vertical="top"/>
    </xf>
    <xf numFmtId="3" fontId="12" fillId="6" borderId="45" xfId="0" applyNumberFormat="1" applyFont="1" applyFill="1" applyBorder="1" applyAlignment="1">
      <alignment horizontal="center" vertical="top"/>
    </xf>
    <xf numFmtId="3" fontId="12" fillId="6" borderId="53" xfId="0" applyNumberFormat="1" applyFont="1" applyFill="1" applyBorder="1" applyAlignment="1">
      <alignment horizontal="center" vertical="top"/>
    </xf>
    <xf numFmtId="3" fontId="12" fillId="3" borderId="32" xfId="0" applyNumberFormat="1" applyFont="1" applyFill="1" applyBorder="1" applyAlignment="1">
      <alignment horizontal="left" vertical="top" wrapText="1"/>
    </xf>
    <xf numFmtId="3" fontId="12" fillId="3" borderId="40" xfId="0" applyNumberFormat="1" applyFont="1" applyFill="1" applyBorder="1" applyAlignment="1">
      <alignment horizontal="center" vertical="top"/>
    </xf>
    <xf numFmtId="3" fontId="12" fillId="3" borderId="16" xfId="0" applyNumberFormat="1" applyFont="1" applyFill="1" applyBorder="1" applyAlignment="1">
      <alignment horizontal="center" vertical="top"/>
    </xf>
    <xf numFmtId="3" fontId="12" fillId="3" borderId="73" xfId="0" applyNumberFormat="1" applyFont="1" applyFill="1" applyBorder="1" applyAlignment="1">
      <alignment horizontal="center" vertical="top"/>
    </xf>
    <xf numFmtId="0" fontId="22" fillId="6" borderId="4" xfId="0" applyFont="1" applyFill="1" applyBorder="1" applyAlignment="1">
      <alignment horizontal="center" wrapText="1"/>
    </xf>
    <xf numFmtId="3" fontId="12" fillId="6" borderId="66" xfId="0" applyNumberFormat="1" applyFont="1" applyFill="1" applyBorder="1" applyAlignment="1">
      <alignment horizontal="center" vertical="top"/>
    </xf>
    <xf numFmtId="3" fontId="12" fillId="3" borderId="71" xfId="0" applyNumberFormat="1" applyFont="1" applyFill="1" applyBorder="1" applyAlignment="1">
      <alignment horizontal="left" vertical="top" wrapText="1"/>
    </xf>
    <xf numFmtId="3" fontId="12" fillId="3" borderId="80" xfId="0" applyNumberFormat="1" applyFont="1" applyFill="1" applyBorder="1" applyAlignment="1">
      <alignment horizontal="center" vertical="top"/>
    </xf>
    <xf numFmtId="3" fontId="12" fillId="3" borderId="64" xfId="0" applyNumberFormat="1" applyFont="1" applyFill="1" applyBorder="1" applyAlignment="1">
      <alignment horizontal="center" vertical="top"/>
    </xf>
    <xf numFmtId="3" fontId="12" fillId="3" borderId="74" xfId="0" applyNumberFormat="1" applyFont="1" applyFill="1" applyBorder="1" applyAlignment="1">
      <alignment horizontal="center" vertical="top"/>
    </xf>
    <xf numFmtId="3" fontId="12" fillId="6" borderId="69" xfId="0" applyNumberFormat="1" applyFont="1" applyFill="1" applyBorder="1" applyAlignment="1">
      <alignment horizontal="center" vertical="top"/>
    </xf>
    <xf numFmtId="165" fontId="12" fillId="6" borderId="70" xfId="0" applyNumberFormat="1" applyFont="1" applyFill="1" applyBorder="1" applyAlignment="1">
      <alignment horizontal="center" vertical="top"/>
    </xf>
    <xf numFmtId="3" fontId="12" fillId="3" borderId="7" xfId="0" applyNumberFormat="1" applyFont="1" applyFill="1" applyBorder="1" applyAlignment="1">
      <alignment horizontal="left" vertical="top" wrapText="1"/>
    </xf>
    <xf numFmtId="3" fontId="12" fillId="3" borderId="37" xfId="0" applyNumberFormat="1" applyFont="1" applyFill="1" applyBorder="1" applyAlignment="1">
      <alignment horizontal="center" vertical="top"/>
    </xf>
    <xf numFmtId="3" fontId="12" fillId="3" borderId="13" xfId="0" applyNumberFormat="1" applyFont="1" applyFill="1" applyBorder="1" applyAlignment="1">
      <alignment horizontal="center" vertical="top"/>
    </xf>
    <xf numFmtId="3" fontId="12" fillId="3" borderId="44" xfId="0" applyNumberFormat="1" applyFont="1" applyFill="1" applyBorder="1" applyAlignment="1">
      <alignment horizontal="center" vertical="top"/>
    </xf>
    <xf numFmtId="3" fontId="12" fillId="0" borderId="0" xfId="0" applyNumberFormat="1" applyFont="1" applyBorder="1" applyAlignment="1">
      <alignment horizontal="left" vertical="top"/>
    </xf>
    <xf numFmtId="3" fontId="12" fillId="3" borderId="76" xfId="0" applyNumberFormat="1" applyFont="1" applyFill="1" applyBorder="1" applyAlignment="1">
      <alignment horizontal="center" vertical="top"/>
    </xf>
    <xf numFmtId="3" fontId="12" fillId="3" borderId="75" xfId="0" applyNumberFormat="1" applyFont="1" applyFill="1" applyBorder="1" applyAlignment="1">
      <alignment horizontal="center" vertical="top"/>
    </xf>
    <xf numFmtId="3" fontId="12" fillId="6" borderId="76" xfId="0" applyNumberFormat="1" applyFont="1" applyFill="1" applyBorder="1" applyAlignment="1">
      <alignment horizontal="center" vertical="top"/>
    </xf>
    <xf numFmtId="0" fontId="12" fillId="6" borderId="61" xfId="0" applyFont="1" applyFill="1" applyBorder="1" applyAlignment="1">
      <alignment horizontal="center" vertical="top"/>
    </xf>
    <xf numFmtId="0" fontId="12" fillId="6" borderId="29" xfId="0" applyFont="1" applyFill="1" applyBorder="1" applyAlignment="1">
      <alignment horizontal="left" vertical="top" wrapText="1"/>
    </xf>
    <xf numFmtId="49" fontId="19" fillId="2" borderId="47" xfId="0" applyNumberFormat="1" applyFont="1" applyFill="1" applyBorder="1" applyAlignment="1">
      <alignment horizontal="center" vertical="top"/>
    </xf>
    <xf numFmtId="165" fontId="19" fillId="2" borderId="42" xfId="0" applyNumberFormat="1" applyFont="1" applyFill="1" applyBorder="1" applyAlignment="1">
      <alignment horizontal="center" vertical="top"/>
    </xf>
    <xf numFmtId="165" fontId="19" fillId="2" borderId="60" xfId="0" applyNumberFormat="1" applyFont="1" applyFill="1" applyBorder="1" applyAlignment="1">
      <alignment horizontal="center" vertical="top"/>
    </xf>
    <xf numFmtId="165" fontId="19" fillId="2" borderId="22" xfId="0" applyNumberFormat="1" applyFont="1" applyFill="1" applyBorder="1" applyAlignment="1">
      <alignment horizontal="center" vertical="top"/>
    </xf>
    <xf numFmtId="165" fontId="19" fillId="2" borderId="31" xfId="0" applyNumberFormat="1" applyFont="1" applyFill="1" applyBorder="1" applyAlignment="1">
      <alignment horizontal="center" vertical="top"/>
    </xf>
    <xf numFmtId="49" fontId="19" fillId="9" borderId="35" xfId="0" applyNumberFormat="1" applyFont="1" applyFill="1" applyBorder="1" applyAlignment="1">
      <alignment horizontal="center" vertical="top"/>
    </xf>
    <xf numFmtId="49" fontId="19" fillId="2" borderId="3" xfId="0" applyNumberFormat="1" applyFont="1" applyFill="1" applyBorder="1" applyAlignment="1">
      <alignment horizontal="center" vertical="top"/>
    </xf>
    <xf numFmtId="49" fontId="19" fillId="0" borderId="24" xfId="0" applyNumberFormat="1" applyFont="1" applyBorder="1" applyAlignment="1">
      <alignment horizontal="center" vertical="top"/>
    </xf>
    <xf numFmtId="0" fontId="19" fillId="3" borderId="25" xfId="0" applyFont="1" applyFill="1" applyBorder="1" applyAlignment="1">
      <alignment horizontal="left" vertical="top" wrapText="1"/>
    </xf>
    <xf numFmtId="0" fontId="19" fillId="0" borderId="50" xfId="0" applyFont="1" applyBorder="1" applyAlignment="1">
      <alignment vertical="top"/>
    </xf>
    <xf numFmtId="3" fontId="12" fillId="0" borderId="49" xfId="0" applyNumberFormat="1" applyFont="1" applyBorder="1" applyAlignment="1">
      <alignment horizontal="center" vertical="top"/>
    </xf>
    <xf numFmtId="3" fontId="12" fillId="0" borderId="67" xfId="0" applyNumberFormat="1" applyFont="1" applyBorder="1" applyAlignment="1">
      <alignment horizontal="center" vertical="top"/>
    </xf>
    <xf numFmtId="3" fontId="12" fillId="0" borderId="24" xfId="0" applyNumberFormat="1" applyFont="1" applyBorder="1" applyAlignment="1">
      <alignment horizontal="center" vertical="top"/>
    </xf>
    <xf numFmtId="3" fontId="12" fillId="0" borderId="46" xfId="0" applyNumberFormat="1" applyFont="1" applyBorder="1" applyAlignment="1">
      <alignment horizontal="center" vertical="top"/>
    </xf>
    <xf numFmtId="0" fontId="19" fillId="3" borderId="6" xfId="0" applyFont="1" applyFill="1" applyBorder="1" applyAlignment="1">
      <alignment horizontal="left" vertical="top" wrapText="1"/>
    </xf>
    <xf numFmtId="3" fontId="19" fillId="3" borderId="43" xfId="0" applyNumberFormat="1" applyFont="1" applyFill="1" applyBorder="1" applyAlignment="1">
      <alignment horizontal="center" vertical="top" wrapText="1"/>
    </xf>
    <xf numFmtId="3" fontId="19" fillId="3" borderId="24" xfId="0" applyNumberFormat="1" applyFont="1" applyFill="1" applyBorder="1" applyAlignment="1">
      <alignment horizontal="center" vertical="top" wrapText="1"/>
    </xf>
    <xf numFmtId="3" fontId="19" fillId="3" borderId="46" xfId="0" applyNumberFormat="1" applyFont="1" applyFill="1" applyBorder="1" applyAlignment="1">
      <alignment horizontal="center" vertical="top" wrapText="1"/>
    </xf>
    <xf numFmtId="165" fontId="12" fillId="0" borderId="18" xfId="0" applyNumberFormat="1" applyFont="1" applyBorder="1" applyAlignment="1">
      <alignment horizontal="center" vertical="top"/>
    </xf>
    <xf numFmtId="0" fontId="12" fillId="6" borderId="32" xfId="0" applyFont="1" applyFill="1" applyBorder="1" applyAlignment="1">
      <alignment horizontal="left" vertical="top" wrapText="1"/>
    </xf>
    <xf numFmtId="3" fontId="12" fillId="6" borderId="40" xfId="0" applyNumberFormat="1" applyFont="1" applyFill="1" applyBorder="1" applyAlignment="1">
      <alignment horizontal="center" vertical="top"/>
    </xf>
    <xf numFmtId="3" fontId="12" fillId="6" borderId="16" xfId="0" applyNumberFormat="1" applyFont="1" applyFill="1" applyBorder="1" applyAlignment="1">
      <alignment horizontal="center" vertical="top"/>
    </xf>
    <xf numFmtId="3" fontId="12" fillId="6" borderId="73" xfId="0" applyNumberFormat="1" applyFont="1" applyFill="1" applyBorder="1" applyAlignment="1">
      <alignment horizontal="center" vertical="top"/>
    </xf>
    <xf numFmtId="0" fontId="12" fillId="0" borderId="20" xfId="0" applyFont="1" applyFill="1" applyBorder="1" applyAlignment="1">
      <alignment horizontal="center" vertical="top"/>
    </xf>
    <xf numFmtId="0" fontId="12" fillId="6" borderId="33" xfId="0" applyFont="1" applyFill="1" applyBorder="1" applyAlignment="1">
      <alignment horizontal="center" vertical="center" textRotation="90" wrapText="1"/>
    </xf>
    <xf numFmtId="49" fontId="12" fillId="6" borderId="33" xfId="0" applyNumberFormat="1" applyFont="1" applyFill="1" applyBorder="1" applyAlignment="1">
      <alignment horizontal="center" vertical="top" wrapText="1"/>
    </xf>
    <xf numFmtId="0" fontId="12" fillId="6" borderId="18" xfId="0" applyFont="1" applyFill="1" applyBorder="1" applyAlignment="1">
      <alignment horizontal="center" vertical="top"/>
    </xf>
    <xf numFmtId="0" fontId="12" fillId="6" borderId="33" xfId="0" applyFont="1" applyFill="1" applyBorder="1" applyAlignment="1">
      <alignment vertical="top" wrapText="1"/>
    </xf>
    <xf numFmtId="3" fontId="12" fillId="6" borderId="1" xfId="0" applyNumberFormat="1" applyFont="1" applyFill="1" applyBorder="1" applyAlignment="1">
      <alignment horizontal="center" vertical="top"/>
    </xf>
    <xf numFmtId="3" fontId="12" fillId="6" borderId="55" xfId="0" applyNumberFormat="1" applyFont="1" applyFill="1" applyBorder="1" applyAlignment="1">
      <alignment horizontal="center" vertical="top"/>
    </xf>
    <xf numFmtId="49" fontId="19" fillId="9" borderId="36" xfId="0" applyNumberFormat="1" applyFont="1" applyFill="1" applyBorder="1" applyAlignment="1">
      <alignment horizontal="center" vertical="top"/>
    </xf>
    <xf numFmtId="165" fontId="19" fillId="2" borderId="21" xfId="0" applyNumberFormat="1" applyFont="1" applyFill="1" applyBorder="1" applyAlignment="1">
      <alignment horizontal="center" vertical="top"/>
    </xf>
    <xf numFmtId="165" fontId="19" fillId="2" borderId="36" xfId="0" applyNumberFormat="1" applyFont="1" applyFill="1" applyBorder="1" applyAlignment="1">
      <alignment horizontal="center" vertical="top"/>
    </xf>
    <xf numFmtId="165" fontId="19" fillId="2" borderId="3" xfId="0" applyNumberFormat="1" applyFont="1" applyFill="1" applyBorder="1" applyAlignment="1">
      <alignment horizontal="center" vertical="top"/>
    </xf>
    <xf numFmtId="165" fontId="19" fillId="2" borderId="58" xfId="0" applyNumberFormat="1" applyFont="1" applyFill="1" applyBorder="1" applyAlignment="1">
      <alignment horizontal="center" vertical="top"/>
    </xf>
    <xf numFmtId="49" fontId="19" fillId="0" borderId="10" xfId="0" applyNumberFormat="1" applyFont="1" applyBorder="1" applyAlignment="1">
      <alignment horizontal="center" vertical="top" wrapText="1"/>
    </xf>
    <xf numFmtId="0" fontId="19" fillId="3" borderId="11" xfId="0" applyFont="1" applyFill="1" applyBorder="1" applyAlignment="1">
      <alignment horizontal="left" vertical="top" wrapText="1"/>
    </xf>
    <xf numFmtId="0" fontId="20" fillId="0" borderId="9" xfId="0" applyFont="1" applyFill="1" applyBorder="1" applyAlignment="1">
      <alignment horizontal="center" vertical="center" textRotation="90" wrapText="1"/>
    </xf>
    <xf numFmtId="0" fontId="12" fillId="0" borderId="50" xfId="0" applyFont="1" applyFill="1" applyBorder="1" applyAlignment="1">
      <alignment horizontal="center" vertical="top"/>
    </xf>
    <xf numFmtId="3" fontId="12" fillId="0" borderId="5" xfId="0" applyNumberFormat="1" applyFont="1" applyBorder="1" applyAlignment="1">
      <alignment horizontal="right" vertical="top"/>
    </xf>
    <xf numFmtId="3" fontId="12" fillId="0" borderId="50" xfId="0" applyNumberFormat="1" applyFont="1" applyBorder="1" applyAlignment="1">
      <alignment horizontal="right" vertical="top"/>
    </xf>
    <xf numFmtId="3" fontId="12" fillId="0" borderId="10" xfId="0" applyNumberFormat="1" applyFont="1" applyBorder="1" applyAlignment="1">
      <alignment horizontal="right" vertical="top"/>
    </xf>
    <xf numFmtId="3" fontId="12" fillId="0" borderId="59" xfId="0" applyNumberFormat="1" applyFont="1" applyBorder="1" applyAlignment="1">
      <alignment horizontal="right" vertical="top"/>
    </xf>
    <xf numFmtId="0" fontId="12" fillId="0" borderId="9" xfId="0" applyFont="1" applyFill="1" applyBorder="1" applyAlignment="1">
      <alignment horizontal="left" vertical="top" wrapText="1"/>
    </xf>
    <xf numFmtId="3" fontId="12" fillId="3" borderId="79" xfId="0" applyNumberFormat="1" applyFont="1" applyFill="1" applyBorder="1" applyAlignment="1">
      <alignment horizontal="center" vertical="top"/>
    </xf>
    <xf numFmtId="3" fontId="12" fillId="3" borderId="10" xfId="0" applyNumberFormat="1" applyFont="1" applyFill="1" applyBorder="1" applyAlignment="1">
      <alignment horizontal="center" vertical="top"/>
    </xf>
    <xf numFmtId="3" fontId="12" fillId="3" borderId="59" xfId="0" applyNumberFormat="1" applyFont="1" applyFill="1" applyBorder="1" applyAlignment="1">
      <alignment horizontal="center" vertical="top"/>
    </xf>
    <xf numFmtId="0" fontId="20" fillId="0" borderId="7" xfId="0" applyFont="1" applyFill="1" applyBorder="1" applyAlignment="1">
      <alignment horizontal="center" vertical="center" textRotation="90" wrapText="1"/>
    </xf>
    <xf numFmtId="49" fontId="19" fillId="6" borderId="1" xfId="0" applyNumberFormat="1" applyFont="1" applyFill="1" applyBorder="1" applyAlignment="1">
      <alignment horizontal="center" vertical="top" wrapText="1"/>
    </xf>
    <xf numFmtId="0" fontId="12" fillId="0" borderId="51" xfId="0" applyFont="1" applyFill="1" applyBorder="1" applyAlignment="1">
      <alignment horizontal="center" vertical="top"/>
    </xf>
    <xf numFmtId="3" fontId="12" fillId="3" borderId="1" xfId="0" applyNumberFormat="1" applyFont="1" applyFill="1" applyBorder="1" applyAlignment="1">
      <alignment horizontal="center" vertical="top"/>
    </xf>
    <xf numFmtId="3" fontId="12" fillId="3" borderId="55" xfId="0" applyNumberFormat="1" applyFont="1" applyFill="1" applyBorder="1" applyAlignment="1">
      <alignment horizontal="center" vertical="top"/>
    </xf>
    <xf numFmtId="0" fontId="20" fillId="6" borderId="33" xfId="0" applyFont="1" applyFill="1" applyBorder="1" applyAlignment="1">
      <alignment horizontal="center" vertical="center" textRotation="90" wrapText="1"/>
    </xf>
    <xf numFmtId="165" fontId="19" fillId="6" borderId="24" xfId="0" applyNumberFormat="1" applyFont="1" applyFill="1" applyBorder="1" applyAlignment="1">
      <alignment horizontal="center" vertical="top" wrapText="1"/>
    </xf>
    <xf numFmtId="0" fontId="12" fillId="0" borderId="0" xfId="0" applyFont="1" applyBorder="1" applyAlignment="1">
      <alignment horizontal="left" vertical="top" wrapText="1"/>
    </xf>
    <xf numFmtId="0" fontId="16" fillId="0" borderId="0" xfId="0" applyFont="1" applyBorder="1" applyAlignment="1">
      <alignment vertical="top" wrapText="1"/>
    </xf>
    <xf numFmtId="165" fontId="20" fillId="6" borderId="4" xfId="0" applyNumberFormat="1" applyFont="1" applyFill="1" applyBorder="1" applyAlignment="1">
      <alignment horizontal="center" vertical="top"/>
    </xf>
    <xf numFmtId="165" fontId="20" fillId="6" borderId="0" xfId="0" applyNumberFormat="1" applyFont="1" applyFill="1" applyBorder="1" applyAlignment="1">
      <alignment horizontal="center" vertical="top"/>
    </xf>
    <xf numFmtId="165" fontId="20" fillId="6" borderId="13" xfId="0" applyNumberFormat="1" applyFont="1" applyFill="1" applyBorder="1" applyAlignment="1">
      <alignment horizontal="center" vertical="top"/>
    </xf>
    <xf numFmtId="0" fontId="12" fillId="6" borderId="84" xfId="0" applyFont="1" applyFill="1" applyBorder="1" applyAlignment="1">
      <alignment horizontal="center" vertical="top"/>
    </xf>
    <xf numFmtId="165" fontId="20" fillId="6" borderId="20" xfId="0" applyNumberFormat="1" applyFont="1" applyFill="1" applyBorder="1" applyAlignment="1">
      <alignment horizontal="center" vertical="top"/>
    </xf>
    <xf numFmtId="165" fontId="20" fillId="6" borderId="62" xfId="0" applyNumberFormat="1" applyFont="1" applyFill="1" applyBorder="1" applyAlignment="1">
      <alignment horizontal="center" vertical="top"/>
    </xf>
    <xf numFmtId="165" fontId="20" fillId="6" borderId="28" xfId="0" applyNumberFormat="1" applyFont="1" applyFill="1" applyBorder="1" applyAlignment="1">
      <alignment horizontal="center" vertical="top"/>
    </xf>
    <xf numFmtId="0" fontId="18" fillId="8" borderId="26" xfId="0" applyFont="1" applyFill="1" applyBorder="1" applyAlignment="1">
      <alignment horizontal="center" vertical="top"/>
    </xf>
    <xf numFmtId="165" fontId="19" fillId="8" borderId="41" xfId="0" applyNumberFormat="1" applyFont="1" applyFill="1" applyBorder="1" applyAlignment="1">
      <alignment horizontal="center" vertical="top"/>
    </xf>
    <xf numFmtId="165" fontId="19" fillId="8" borderId="26" xfId="0" applyNumberFormat="1" applyFont="1" applyFill="1" applyBorder="1" applyAlignment="1">
      <alignment horizontal="center" vertical="top"/>
    </xf>
    <xf numFmtId="165" fontId="19" fillId="8" borderId="42" xfId="0" applyNumberFormat="1" applyFont="1" applyFill="1" applyBorder="1" applyAlignment="1">
      <alignment horizontal="center" vertical="top"/>
    </xf>
    <xf numFmtId="165" fontId="12" fillId="6" borderId="27" xfId="0" applyNumberFormat="1" applyFont="1" applyFill="1" applyBorder="1" applyAlignment="1">
      <alignment horizontal="center" vertical="top"/>
    </xf>
    <xf numFmtId="0" fontId="12" fillId="0" borderId="61" xfId="0" applyFont="1" applyFill="1" applyBorder="1" applyAlignment="1">
      <alignment horizontal="center" vertical="top"/>
    </xf>
    <xf numFmtId="165" fontId="19" fillId="9" borderId="21" xfId="0" applyNumberFormat="1" applyFont="1" applyFill="1" applyBorder="1" applyAlignment="1">
      <alignment horizontal="center" vertical="top"/>
    </xf>
    <xf numFmtId="49" fontId="19" fillId="4" borderId="35" xfId="0" applyNumberFormat="1" applyFont="1" applyFill="1" applyBorder="1" applyAlignment="1">
      <alignment horizontal="center" vertical="top"/>
    </xf>
    <xf numFmtId="165" fontId="19" fillId="4" borderId="42" xfId="0" applyNumberFormat="1" applyFont="1" applyFill="1" applyBorder="1" applyAlignment="1">
      <alignment horizontal="center" vertical="top"/>
    </xf>
    <xf numFmtId="0" fontId="12" fillId="0" borderId="0" xfId="0" applyFont="1" applyFill="1" applyAlignment="1">
      <alignment vertical="top"/>
    </xf>
    <xf numFmtId="0" fontId="12" fillId="3" borderId="0" xfId="0" applyFont="1" applyFill="1" applyAlignment="1">
      <alignment vertical="top"/>
    </xf>
    <xf numFmtId="49" fontId="19" fillId="0" borderId="0" xfId="0" applyNumberFormat="1" applyFont="1" applyFill="1" applyBorder="1" applyAlignment="1">
      <alignment horizontal="center" vertical="top" wrapText="1"/>
    </xf>
    <xf numFmtId="0" fontId="12" fillId="0" borderId="0" xfId="0" applyFont="1" applyFill="1" applyBorder="1" applyAlignment="1">
      <alignment horizontal="center" vertical="top"/>
    </xf>
    <xf numFmtId="0" fontId="19" fillId="0" borderId="5" xfId="0" applyFont="1" applyBorder="1" applyAlignment="1">
      <alignment horizontal="center" vertical="center" wrapText="1"/>
    </xf>
    <xf numFmtId="165" fontId="19" fillId="4" borderId="5" xfId="0" applyNumberFormat="1" applyFont="1" applyFill="1" applyBorder="1" applyAlignment="1">
      <alignment horizontal="center" vertical="top" wrapText="1"/>
    </xf>
    <xf numFmtId="165" fontId="12" fillId="0" borderId="19" xfId="0" applyNumberFormat="1" applyFont="1" applyBorder="1" applyAlignment="1">
      <alignment horizontal="center" vertical="top" wrapText="1"/>
    </xf>
    <xf numFmtId="164" fontId="12" fillId="0" borderId="0" xfId="0" applyNumberFormat="1" applyFont="1" applyAlignment="1">
      <alignment vertical="top"/>
    </xf>
    <xf numFmtId="165" fontId="12" fillId="8" borderId="19" xfId="0" applyNumberFormat="1" applyFont="1" applyFill="1" applyBorder="1" applyAlignment="1">
      <alignment horizontal="center" vertical="top" wrapText="1"/>
    </xf>
    <xf numFmtId="165" fontId="12" fillId="0" borderId="0" xfId="0" applyNumberFormat="1" applyFont="1" applyAlignment="1">
      <alignment vertical="top"/>
    </xf>
    <xf numFmtId="165" fontId="19" fillId="4" borderId="19" xfId="0" applyNumberFormat="1" applyFont="1" applyFill="1" applyBorder="1" applyAlignment="1">
      <alignment horizontal="center" vertical="top" wrapText="1"/>
    </xf>
    <xf numFmtId="165" fontId="19" fillId="8" borderId="42" xfId="0" applyNumberFormat="1" applyFont="1" applyFill="1" applyBorder="1" applyAlignment="1">
      <alignment horizontal="center" vertical="top" wrapText="1"/>
    </xf>
    <xf numFmtId="49" fontId="12" fillId="0" borderId="0" xfId="0" applyNumberFormat="1" applyFont="1" applyBorder="1" applyAlignment="1">
      <alignment vertical="top"/>
    </xf>
    <xf numFmtId="3" fontId="12" fillId="0" borderId="0" xfId="0" applyNumberFormat="1" applyFont="1" applyAlignment="1">
      <alignment vertical="top"/>
    </xf>
    <xf numFmtId="0" fontId="3" fillId="6" borderId="40" xfId="0" applyFont="1" applyFill="1" applyBorder="1" applyAlignment="1">
      <alignment vertical="top" wrapText="1"/>
    </xf>
    <xf numFmtId="3" fontId="3" fillId="6" borderId="0" xfId="0" applyNumberFormat="1" applyFont="1" applyFill="1" applyBorder="1" applyAlignment="1">
      <alignment horizontal="center" vertical="top"/>
    </xf>
    <xf numFmtId="165" fontId="19" fillId="4" borderId="5" xfId="0" applyNumberFormat="1" applyFont="1" applyFill="1" applyBorder="1" applyAlignment="1">
      <alignment horizontal="center" vertical="top"/>
    </xf>
    <xf numFmtId="165" fontId="12" fillId="8" borderId="20" xfId="0" applyNumberFormat="1" applyFont="1" applyFill="1" applyBorder="1" applyAlignment="1">
      <alignment horizontal="center" vertical="top"/>
    </xf>
    <xf numFmtId="165" fontId="19" fillId="4" borderId="20" xfId="0" applyNumberFormat="1" applyFont="1" applyFill="1" applyBorder="1" applyAlignment="1">
      <alignment horizontal="center" vertical="top"/>
    </xf>
    <xf numFmtId="165" fontId="3" fillId="6" borderId="70" xfId="0" applyNumberFormat="1" applyFont="1" applyFill="1" applyBorder="1" applyAlignment="1">
      <alignment horizontal="center" vertical="top"/>
    </xf>
    <xf numFmtId="3" fontId="3" fillId="6" borderId="69" xfId="0" applyNumberFormat="1" applyFont="1" applyFill="1" applyBorder="1" applyAlignment="1">
      <alignment horizontal="center" vertical="top"/>
    </xf>
    <xf numFmtId="165" fontId="3" fillId="6" borderId="69" xfId="0" applyNumberFormat="1" applyFont="1" applyFill="1" applyBorder="1" applyAlignment="1">
      <alignment horizontal="center" vertical="top"/>
    </xf>
    <xf numFmtId="165" fontId="3" fillId="6" borderId="76" xfId="0" applyNumberFormat="1" applyFont="1" applyFill="1" applyBorder="1" applyAlignment="1">
      <alignment horizontal="center" vertical="top"/>
    </xf>
    <xf numFmtId="165" fontId="3" fillId="6" borderId="75" xfId="0" applyNumberFormat="1" applyFont="1" applyFill="1" applyBorder="1" applyAlignment="1">
      <alignment horizontal="center" vertical="top"/>
    </xf>
    <xf numFmtId="0" fontId="16" fillId="0" borderId="0" xfId="0" applyFont="1" applyAlignment="1">
      <alignment vertical="top"/>
    </xf>
    <xf numFmtId="0" fontId="16" fillId="0" borderId="33" xfId="0" applyFont="1" applyBorder="1" applyAlignment="1">
      <alignment vertical="top"/>
    </xf>
    <xf numFmtId="1" fontId="12" fillId="3" borderId="17" xfId="0" applyNumberFormat="1" applyFont="1" applyFill="1" applyBorder="1" applyAlignment="1">
      <alignment horizontal="center" vertical="top" wrapText="1"/>
    </xf>
    <xf numFmtId="1" fontId="12" fillId="3" borderId="15" xfId="0" applyNumberFormat="1" applyFont="1" applyFill="1" applyBorder="1" applyAlignment="1">
      <alignment horizontal="center" vertical="top" wrapText="1"/>
    </xf>
    <xf numFmtId="1" fontId="12" fillId="6" borderId="17" xfId="0" applyNumberFormat="1" applyFont="1" applyFill="1" applyBorder="1" applyAlignment="1">
      <alignment horizontal="center" vertical="top" wrapText="1"/>
    </xf>
    <xf numFmtId="1" fontId="12" fillId="6" borderId="15" xfId="0" applyNumberFormat="1" applyFont="1" applyFill="1" applyBorder="1" applyAlignment="1">
      <alignment horizontal="center" vertical="top" wrapText="1"/>
    </xf>
    <xf numFmtId="1" fontId="24" fillId="6" borderId="27" xfId="0" applyNumberFormat="1" applyFont="1" applyFill="1" applyBorder="1" applyAlignment="1">
      <alignment horizontal="center" wrapText="1"/>
    </xf>
    <xf numFmtId="1" fontId="12" fillId="0" borderId="17" xfId="0" applyNumberFormat="1" applyFont="1" applyFill="1" applyBorder="1" applyAlignment="1">
      <alignment horizontal="center" vertical="top" wrapText="1"/>
    </xf>
    <xf numFmtId="1" fontId="12" fillId="0" borderId="15" xfId="0" applyNumberFormat="1" applyFont="1" applyFill="1" applyBorder="1" applyAlignment="1">
      <alignment horizontal="center" vertical="top" wrapText="1"/>
    </xf>
    <xf numFmtId="49" fontId="19" fillId="9" borderId="8" xfId="0" applyNumberFormat="1" applyFont="1" applyFill="1" applyBorder="1" applyAlignment="1">
      <alignment horizontal="center" vertical="top"/>
    </xf>
    <xf numFmtId="49" fontId="19" fillId="2" borderId="22"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0" fontId="22" fillId="6" borderId="4" xfId="0" applyFont="1" applyFill="1" applyBorder="1" applyAlignment="1">
      <alignment horizontal="center" wrapText="1"/>
    </xf>
    <xf numFmtId="49" fontId="19" fillId="9" borderId="8" xfId="0" applyNumberFormat="1" applyFont="1" applyFill="1" applyBorder="1" applyAlignment="1">
      <alignment horizontal="center" vertical="top"/>
    </xf>
    <xf numFmtId="49" fontId="19" fillId="2" borderId="22"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1" fontId="3" fillId="3" borderId="34" xfId="0" applyNumberFormat="1" applyFont="1" applyFill="1" applyBorder="1" applyAlignment="1">
      <alignment horizontal="center" vertical="top" wrapText="1"/>
    </xf>
    <xf numFmtId="1" fontId="3" fillId="6" borderId="54" xfId="0" applyNumberFormat="1" applyFont="1" applyFill="1" applyBorder="1" applyAlignment="1">
      <alignment horizontal="center" vertical="top" wrapText="1"/>
    </xf>
    <xf numFmtId="1" fontId="11" fillId="6" borderId="0" xfId="0" applyNumberFormat="1" applyFont="1" applyFill="1" applyBorder="1" applyAlignment="1">
      <alignment horizontal="center" wrapText="1"/>
    </xf>
    <xf numFmtId="1" fontId="11" fillId="6" borderId="62" xfId="0" applyNumberFormat="1" applyFont="1" applyFill="1" applyBorder="1" applyAlignment="1">
      <alignment horizontal="center" wrapText="1"/>
    </xf>
    <xf numFmtId="1" fontId="3" fillId="6" borderId="0" xfId="0" applyNumberFormat="1" applyFont="1" applyFill="1" applyBorder="1" applyAlignment="1">
      <alignment horizontal="center" vertical="top" wrapText="1"/>
    </xf>
    <xf numFmtId="1" fontId="3" fillId="0" borderId="54" xfId="0" applyNumberFormat="1" applyFont="1" applyFill="1" applyBorder="1" applyAlignment="1">
      <alignment horizontal="center" vertical="top" wrapText="1"/>
    </xf>
    <xf numFmtId="1" fontId="3" fillId="0" borderId="0" xfId="0" applyNumberFormat="1" applyFont="1" applyFill="1" applyBorder="1" applyAlignment="1">
      <alignment horizontal="center" vertical="top" wrapText="1"/>
    </xf>
    <xf numFmtId="1" fontId="3" fillId="0" borderId="62" xfId="0" applyNumberFormat="1" applyFont="1" applyFill="1" applyBorder="1" applyAlignment="1">
      <alignment horizontal="center" vertical="top" wrapText="1"/>
    </xf>
    <xf numFmtId="1" fontId="24" fillId="6" borderId="15" xfId="0" applyNumberFormat="1" applyFont="1" applyFill="1" applyBorder="1" applyAlignment="1">
      <alignment horizontal="center" wrapText="1"/>
    </xf>
    <xf numFmtId="1" fontId="12" fillId="0" borderId="65" xfId="0" applyNumberFormat="1" applyFont="1" applyFill="1" applyBorder="1" applyAlignment="1">
      <alignment horizontal="center" vertical="top" wrapText="1"/>
    </xf>
    <xf numFmtId="49" fontId="19" fillId="2" borderId="22" xfId="0" applyNumberFormat="1" applyFont="1" applyFill="1" applyBorder="1" applyAlignment="1">
      <alignment horizontal="center" vertical="top"/>
    </xf>
    <xf numFmtId="49" fontId="19" fillId="9" borderId="8" xfId="0" applyNumberFormat="1" applyFont="1" applyFill="1" applyBorder="1" applyAlignment="1">
      <alignment horizontal="center" vertical="top"/>
    </xf>
    <xf numFmtId="0" fontId="12" fillId="6" borderId="6" xfId="0" applyFont="1" applyFill="1" applyBorder="1" applyAlignment="1">
      <alignment horizontal="left" vertical="top" wrapText="1"/>
    </xf>
    <xf numFmtId="0" fontId="12" fillId="6" borderId="62" xfId="0" applyFont="1" applyFill="1" applyBorder="1" applyAlignment="1">
      <alignment horizontal="center" vertical="top"/>
    </xf>
    <xf numFmtId="164" fontId="12" fillId="6" borderId="20" xfId="0" applyNumberFormat="1" applyFont="1" applyFill="1" applyBorder="1" applyAlignment="1">
      <alignment horizontal="center" vertical="top"/>
    </xf>
    <xf numFmtId="0" fontId="12" fillId="6" borderId="20" xfId="0" applyFont="1" applyFill="1" applyBorder="1" applyAlignment="1">
      <alignment vertical="top"/>
    </xf>
    <xf numFmtId="0" fontId="12" fillId="6" borderId="28" xfId="0" applyFont="1" applyFill="1" applyBorder="1" applyAlignment="1">
      <alignment horizontal="center" vertical="top"/>
    </xf>
    <xf numFmtId="0" fontId="12" fillId="6" borderId="45" xfId="0" applyFont="1" applyFill="1" applyBorder="1" applyAlignment="1">
      <alignment horizontal="center" vertical="top"/>
    </xf>
    <xf numFmtId="0" fontId="22" fillId="6" borderId="29" xfId="0" applyFont="1" applyFill="1" applyBorder="1" applyAlignment="1">
      <alignment horizontal="left" vertical="top" wrapText="1"/>
    </xf>
    <xf numFmtId="3" fontId="12" fillId="3" borderId="28" xfId="0" applyNumberFormat="1" applyFont="1" applyFill="1" applyBorder="1" applyAlignment="1">
      <alignment horizontal="center" vertical="top"/>
    </xf>
    <xf numFmtId="3" fontId="12" fillId="3" borderId="45" xfId="0" applyNumberFormat="1" applyFont="1" applyFill="1" applyBorder="1" applyAlignment="1">
      <alignment horizontal="center" vertical="top"/>
    </xf>
    <xf numFmtId="165" fontId="19" fillId="8" borderId="60" xfId="0" applyNumberFormat="1" applyFont="1" applyFill="1" applyBorder="1" applyAlignment="1">
      <alignment horizontal="center" vertical="top"/>
    </xf>
    <xf numFmtId="165" fontId="19" fillId="8" borderId="22" xfId="0" applyNumberFormat="1" applyFont="1" applyFill="1" applyBorder="1" applyAlignment="1">
      <alignment horizontal="center" vertical="top"/>
    </xf>
    <xf numFmtId="3" fontId="19" fillId="6" borderId="43" xfId="0" applyNumberFormat="1" applyFont="1" applyFill="1" applyBorder="1" applyAlignment="1">
      <alignment horizontal="left" vertical="top" wrapText="1"/>
    </xf>
    <xf numFmtId="165" fontId="12" fillId="6" borderId="37" xfId="0" applyNumberFormat="1" applyFont="1" applyFill="1" applyBorder="1" applyAlignment="1">
      <alignment vertical="top" wrapText="1"/>
    </xf>
    <xf numFmtId="0" fontId="19" fillId="6" borderId="37" xfId="0" applyFont="1" applyFill="1" applyBorder="1" applyAlignment="1">
      <alignment vertical="top" wrapText="1"/>
    </xf>
    <xf numFmtId="3" fontId="12" fillId="6" borderId="17" xfId="0" applyNumberFormat="1" applyFont="1" applyFill="1" applyBorder="1" applyAlignment="1">
      <alignment horizontal="center" vertical="top"/>
    </xf>
    <xf numFmtId="49" fontId="19" fillId="0" borderId="79" xfId="0" applyNumberFormat="1" applyFont="1" applyBorder="1" applyAlignment="1">
      <alignment vertical="top"/>
    </xf>
    <xf numFmtId="49" fontId="23" fillId="0" borderId="39" xfId="0" applyNumberFormat="1" applyFont="1" applyBorder="1" applyAlignment="1">
      <alignment horizontal="center" vertical="center" textRotation="90" wrapText="1"/>
    </xf>
    <xf numFmtId="49" fontId="19" fillId="0" borderId="5" xfId="0" applyNumberFormat="1" applyFont="1" applyBorder="1" applyAlignment="1">
      <alignment horizontal="center" vertical="top"/>
    </xf>
    <xf numFmtId="49" fontId="12" fillId="6" borderId="4"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0" fontId="3" fillId="0" borderId="12" xfId="0" applyFont="1" applyFill="1" applyBorder="1" applyAlignment="1">
      <alignment horizontal="left" vertical="top" wrapText="1"/>
    </xf>
    <xf numFmtId="165" fontId="19" fillId="8" borderId="20" xfId="0" applyNumberFormat="1" applyFont="1" applyFill="1" applyBorder="1" applyAlignment="1">
      <alignment horizontal="center" vertical="top" wrapText="1"/>
    </xf>
    <xf numFmtId="165" fontId="19" fillId="8" borderId="20" xfId="0" applyNumberFormat="1" applyFont="1" applyFill="1" applyBorder="1" applyAlignment="1">
      <alignment horizontal="center" vertical="top"/>
    </xf>
    <xf numFmtId="165" fontId="12" fillId="6" borderId="20" xfId="0" applyNumberFormat="1" applyFont="1" applyFill="1" applyBorder="1" applyAlignment="1">
      <alignment horizontal="center" vertical="top" wrapText="1"/>
    </xf>
    <xf numFmtId="165" fontId="12" fillId="6" borderId="61" xfId="0" applyNumberFormat="1" applyFont="1" applyFill="1" applyBorder="1" applyAlignment="1">
      <alignment horizontal="center" vertical="top" wrapText="1"/>
    </xf>
    <xf numFmtId="165" fontId="19" fillId="0" borderId="0" xfId="0" applyNumberFormat="1" applyFont="1" applyFill="1" applyAlignment="1">
      <alignment vertical="top"/>
    </xf>
    <xf numFmtId="0" fontId="12" fillId="0" borderId="0" xfId="0" applyFont="1" applyFill="1" applyAlignment="1">
      <alignment horizontal="center" vertical="top"/>
    </xf>
    <xf numFmtId="165" fontId="12" fillId="0" borderId="0" xfId="0" applyNumberFormat="1" applyFont="1" applyFill="1" applyAlignment="1">
      <alignment vertical="top"/>
    </xf>
    <xf numFmtId="164" fontId="12" fillId="0" borderId="0" xfId="0" applyNumberFormat="1" applyFont="1" applyFill="1" applyAlignment="1">
      <alignment vertical="top"/>
    </xf>
    <xf numFmtId="3" fontId="3" fillId="3" borderId="0" xfId="0" applyNumberFormat="1" applyFont="1" applyFill="1" applyBorder="1" applyAlignment="1">
      <alignment horizontal="left" vertical="top" wrapText="1"/>
    </xf>
    <xf numFmtId="0" fontId="3" fillId="3" borderId="0" xfId="0" applyFont="1" applyFill="1" applyAlignment="1">
      <alignment vertical="top"/>
    </xf>
    <xf numFmtId="0" fontId="3" fillId="6" borderId="7" xfId="0" applyFont="1" applyFill="1" applyBorder="1" applyAlignment="1">
      <alignment horizontal="left" vertical="top" wrapText="1"/>
    </xf>
    <xf numFmtId="0" fontId="3" fillId="0" borderId="0" xfId="0" applyFont="1" applyAlignment="1">
      <alignment vertical="top"/>
    </xf>
    <xf numFmtId="0" fontId="3" fillId="0" borderId="0" xfId="0" applyFont="1" applyAlignment="1">
      <alignment vertical="center"/>
    </xf>
    <xf numFmtId="0" fontId="3" fillId="0" borderId="0" xfId="0" applyNumberFormat="1" applyFont="1" applyAlignment="1">
      <alignment vertical="top"/>
    </xf>
    <xf numFmtId="0" fontId="3" fillId="0" borderId="0" xfId="0" applyFont="1" applyAlignment="1">
      <alignment horizontal="center" vertical="top"/>
    </xf>
    <xf numFmtId="0" fontId="3" fillId="0" borderId="0" xfId="0" applyFont="1" applyBorder="1" applyAlignment="1">
      <alignment vertical="top"/>
    </xf>
    <xf numFmtId="0" fontId="3" fillId="0" borderId="0" xfId="0" applyFont="1" applyAlignment="1">
      <alignment horizontal="left" vertical="top"/>
    </xf>
    <xf numFmtId="0" fontId="3" fillId="6" borderId="18" xfId="0" applyFont="1" applyFill="1" applyBorder="1" applyAlignment="1">
      <alignment horizontal="center" vertical="top" wrapText="1"/>
    </xf>
    <xf numFmtId="165" fontId="3" fillId="6" borderId="18" xfId="0" applyNumberFormat="1" applyFont="1" applyFill="1" applyBorder="1" applyAlignment="1">
      <alignment horizontal="center" vertical="top"/>
    </xf>
    <xf numFmtId="165" fontId="3" fillId="6" borderId="44" xfId="0" applyNumberFormat="1" applyFont="1" applyFill="1" applyBorder="1" applyAlignment="1">
      <alignment horizontal="center" vertical="top"/>
    </xf>
    <xf numFmtId="165" fontId="3" fillId="6" borderId="61" xfId="0" applyNumberFormat="1" applyFont="1" applyFill="1" applyBorder="1" applyAlignment="1">
      <alignment horizontal="center" vertical="top"/>
    </xf>
    <xf numFmtId="165" fontId="3" fillId="6" borderId="20" xfId="0" applyNumberFormat="1" applyFont="1" applyFill="1" applyBorder="1" applyAlignment="1">
      <alignment horizontal="center" vertical="top"/>
    </xf>
    <xf numFmtId="0" fontId="3" fillId="6" borderId="4" xfId="0" applyFont="1" applyFill="1" applyBorder="1" applyAlignment="1">
      <alignment horizontal="center" vertical="top"/>
    </xf>
    <xf numFmtId="3" fontId="3" fillId="6" borderId="33" xfId="0" applyNumberFormat="1" applyFont="1" applyFill="1" applyBorder="1" applyAlignment="1">
      <alignment horizontal="center" vertical="top"/>
    </xf>
    <xf numFmtId="165" fontId="3" fillId="6" borderId="13" xfId="0" applyNumberFormat="1" applyFont="1" applyFill="1" applyBorder="1" applyAlignment="1">
      <alignment horizontal="center" vertical="top"/>
    </xf>
    <xf numFmtId="0" fontId="3" fillId="6" borderId="33" xfId="0" applyFont="1" applyFill="1" applyBorder="1" applyAlignment="1">
      <alignment horizontal="center" vertical="top"/>
    </xf>
    <xf numFmtId="3" fontId="3" fillId="3" borderId="28" xfId="0" applyNumberFormat="1" applyFont="1" applyFill="1" applyBorder="1" applyAlignment="1">
      <alignment horizontal="center" vertical="top"/>
    </xf>
    <xf numFmtId="165" fontId="3" fillId="6" borderId="34" xfId="0" applyNumberFormat="1" applyFont="1" applyFill="1" applyBorder="1" applyAlignment="1">
      <alignment horizontal="center" vertical="top"/>
    </xf>
    <xf numFmtId="165" fontId="3" fillId="6" borderId="27" xfId="0" applyNumberFormat="1" applyFont="1" applyFill="1" applyBorder="1" applyAlignment="1">
      <alignment horizontal="center" vertical="top"/>
    </xf>
    <xf numFmtId="0" fontId="3" fillId="6" borderId="18" xfId="0" applyFont="1" applyFill="1" applyBorder="1" applyAlignment="1">
      <alignment horizontal="center" vertical="top"/>
    </xf>
    <xf numFmtId="3" fontId="3" fillId="6" borderId="15" xfId="0" applyNumberFormat="1" applyFont="1" applyFill="1" applyBorder="1" applyAlignment="1">
      <alignment horizontal="center" vertical="top"/>
    </xf>
    <xf numFmtId="49" fontId="19" fillId="6" borderId="16" xfId="0" applyNumberFormat="1" applyFont="1" applyFill="1" applyBorder="1" applyAlignment="1">
      <alignment horizontal="center" vertical="top"/>
    </xf>
    <xf numFmtId="49" fontId="19" fillId="8" borderId="13" xfId="0" applyNumberFormat="1" applyFont="1" applyFill="1" applyBorder="1" applyAlignment="1">
      <alignment horizontal="center" vertical="top"/>
    </xf>
    <xf numFmtId="3" fontId="19" fillId="8" borderId="13" xfId="0" applyNumberFormat="1" applyFont="1" applyFill="1" applyBorder="1" applyAlignment="1">
      <alignment horizontal="center" vertical="top"/>
    </xf>
    <xf numFmtId="3" fontId="19" fillId="8" borderId="52" xfId="0" applyNumberFormat="1" applyFont="1" applyFill="1" applyBorder="1" applyAlignment="1">
      <alignment horizontal="center" vertical="top"/>
    </xf>
    <xf numFmtId="49" fontId="19" fillId="8" borderId="26" xfId="0" applyNumberFormat="1" applyFont="1" applyFill="1" applyBorder="1" applyAlignment="1">
      <alignment horizontal="center" vertical="top" wrapText="1"/>
    </xf>
    <xf numFmtId="3" fontId="3" fillId="8" borderId="26" xfId="0" applyNumberFormat="1" applyFont="1" applyFill="1" applyBorder="1" applyAlignment="1">
      <alignment horizontal="left" vertical="top" wrapText="1"/>
    </xf>
    <xf numFmtId="3" fontId="19" fillId="8" borderId="26" xfId="0" applyNumberFormat="1" applyFont="1" applyFill="1" applyBorder="1" applyAlignment="1">
      <alignment horizontal="right" vertical="top"/>
    </xf>
    <xf numFmtId="49" fontId="19" fillId="8" borderId="26" xfId="0" applyNumberFormat="1" applyFont="1" applyFill="1" applyBorder="1" applyAlignment="1">
      <alignment horizontal="center" vertical="top"/>
    </xf>
    <xf numFmtId="49" fontId="12" fillId="8" borderId="31" xfId="0" applyNumberFormat="1" applyFont="1" applyFill="1" applyBorder="1" applyAlignment="1">
      <alignment horizontal="center" vertical="top" wrapText="1"/>
    </xf>
    <xf numFmtId="0" fontId="12" fillId="8" borderId="60" xfId="0" applyFont="1" applyFill="1" applyBorder="1" applyAlignment="1">
      <alignment vertical="top" wrapText="1"/>
    </xf>
    <xf numFmtId="3" fontId="12" fillId="8" borderId="26" xfId="0" applyNumberFormat="1" applyFont="1" applyFill="1" applyBorder="1" applyAlignment="1">
      <alignment horizontal="center" vertical="top"/>
    </xf>
    <xf numFmtId="3" fontId="12" fillId="8" borderId="31" xfId="0" applyNumberFormat="1" applyFont="1" applyFill="1" applyBorder="1" applyAlignment="1">
      <alignment horizontal="center" vertical="top"/>
    </xf>
    <xf numFmtId="3" fontId="3" fillId="6" borderId="12" xfId="0" applyNumberFormat="1" applyFont="1" applyFill="1" applyBorder="1" applyAlignment="1">
      <alignment vertical="top" wrapText="1"/>
    </xf>
    <xf numFmtId="3" fontId="3" fillId="6" borderId="14" xfId="0" applyNumberFormat="1" applyFont="1" applyFill="1" applyBorder="1" applyAlignment="1">
      <alignment horizontal="center" vertical="top"/>
    </xf>
    <xf numFmtId="164" fontId="12" fillId="6" borderId="40" xfId="0" applyNumberFormat="1" applyFont="1" applyFill="1" applyBorder="1" applyAlignment="1">
      <alignment horizontal="center" vertical="top"/>
    </xf>
    <xf numFmtId="164" fontId="12" fillId="6" borderId="16" xfId="0" applyNumberFormat="1" applyFont="1" applyFill="1" applyBorder="1" applyAlignment="1">
      <alignment horizontal="center" vertical="top"/>
    </xf>
    <xf numFmtId="164" fontId="12" fillId="6" borderId="73" xfId="0" applyNumberFormat="1" applyFont="1" applyFill="1" applyBorder="1" applyAlignment="1">
      <alignment horizontal="center" vertical="top"/>
    </xf>
    <xf numFmtId="49" fontId="23" fillId="3" borderId="34" xfId="0" applyNumberFormat="1" applyFont="1" applyFill="1" applyBorder="1" applyAlignment="1">
      <alignment horizontal="center" vertical="top"/>
    </xf>
    <xf numFmtId="49" fontId="23" fillId="3" borderId="28" xfId="0" applyNumberFormat="1" applyFont="1" applyFill="1" applyBorder="1" applyAlignment="1">
      <alignment horizontal="center" vertical="top"/>
    </xf>
    <xf numFmtId="49" fontId="23" fillId="3" borderId="45" xfId="0" applyNumberFormat="1" applyFont="1" applyFill="1" applyBorder="1" applyAlignment="1">
      <alignment horizontal="center" vertical="top"/>
    </xf>
    <xf numFmtId="0" fontId="3" fillId="6" borderId="12" xfId="0" applyFont="1" applyFill="1" applyBorder="1" applyAlignment="1">
      <alignment horizontal="left" vertical="top" wrapText="1"/>
    </xf>
    <xf numFmtId="3" fontId="12" fillId="6" borderId="14" xfId="0" applyNumberFormat="1" applyFont="1" applyFill="1" applyBorder="1" applyAlignment="1">
      <alignment horizontal="center" vertical="top"/>
    </xf>
    <xf numFmtId="49" fontId="12" fillId="6" borderId="28" xfId="0" applyNumberFormat="1" applyFont="1" applyFill="1" applyBorder="1" applyAlignment="1">
      <alignment horizontal="center" vertical="top"/>
    </xf>
    <xf numFmtId="0" fontId="12" fillId="6" borderId="34" xfId="0" applyFont="1" applyFill="1" applyBorder="1" applyAlignment="1">
      <alignment vertical="top" wrapText="1"/>
    </xf>
    <xf numFmtId="49" fontId="19" fillId="8" borderId="43" xfId="0" applyNumberFormat="1" applyFont="1" applyFill="1" applyBorder="1" applyAlignment="1">
      <alignment horizontal="left" vertical="top"/>
    </xf>
    <xf numFmtId="49" fontId="19" fillId="8" borderId="37" xfId="0" applyNumberFormat="1" applyFont="1" applyFill="1" applyBorder="1" applyAlignment="1">
      <alignment horizontal="center" vertical="top"/>
    </xf>
    <xf numFmtId="0" fontId="12" fillId="3" borderId="55" xfId="0" applyFont="1" applyFill="1" applyBorder="1" applyAlignment="1">
      <alignment vertical="top" wrapText="1"/>
    </xf>
    <xf numFmtId="49" fontId="19" fillId="8" borderId="37" xfId="0" applyNumberFormat="1" applyFont="1" applyFill="1" applyBorder="1" applyAlignment="1">
      <alignment horizontal="center" vertical="top" wrapText="1"/>
    </xf>
    <xf numFmtId="49" fontId="19" fillId="10" borderId="37" xfId="0" applyNumberFormat="1" applyFont="1" applyFill="1" applyBorder="1" applyAlignment="1">
      <alignment horizontal="center" vertical="top"/>
    </xf>
    <xf numFmtId="49" fontId="19" fillId="0" borderId="11" xfId="0" applyNumberFormat="1" applyFont="1" applyBorder="1" applyAlignment="1">
      <alignment horizontal="center" vertical="top"/>
    </xf>
    <xf numFmtId="49" fontId="12" fillId="0" borderId="5" xfId="0" applyNumberFormat="1" applyFont="1" applyBorder="1" applyAlignment="1">
      <alignment horizontal="center" vertical="top" wrapText="1"/>
    </xf>
    <xf numFmtId="165" fontId="12" fillId="6" borderId="5" xfId="0" applyNumberFormat="1" applyFont="1" applyFill="1" applyBorder="1" applyAlignment="1">
      <alignment horizontal="center"/>
    </xf>
    <xf numFmtId="165" fontId="12" fillId="6" borderId="50" xfId="0" applyNumberFormat="1" applyFont="1" applyFill="1" applyBorder="1" applyAlignment="1">
      <alignment horizontal="center"/>
    </xf>
    <xf numFmtId="165" fontId="12" fillId="6" borderId="10" xfId="0" applyNumberFormat="1" applyFont="1" applyFill="1" applyBorder="1" applyAlignment="1">
      <alignment horizontal="center"/>
    </xf>
    <xf numFmtId="165" fontId="12" fillId="6" borderId="59" xfId="0" applyNumberFormat="1" applyFont="1" applyFill="1" applyBorder="1" applyAlignment="1">
      <alignment horizontal="center"/>
    </xf>
    <xf numFmtId="165" fontId="26" fillId="0" borderId="9" xfId="0" applyNumberFormat="1" applyFont="1" applyFill="1" applyBorder="1" applyAlignment="1">
      <alignment horizontal="center" vertical="center" textRotation="90" wrapText="1"/>
    </xf>
    <xf numFmtId="3" fontId="3" fillId="6" borderId="10" xfId="0" applyNumberFormat="1" applyFont="1" applyFill="1" applyBorder="1" applyAlignment="1">
      <alignment horizontal="center" vertical="top"/>
    </xf>
    <xf numFmtId="3" fontId="12" fillId="6" borderId="10" xfId="0" applyNumberFormat="1" applyFont="1" applyFill="1" applyBorder="1" applyAlignment="1">
      <alignment horizontal="center" vertical="top"/>
    </xf>
    <xf numFmtId="3" fontId="12" fillId="6" borderId="59" xfId="0" applyNumberFormat="1" applyFont="1" applyFill="1" applyBorder="1" applyAlignment="1">
      <alignment horizontal="center" vertical="top"/>
    </xf>
    <xf numFmtId="0" fontId="12" fillId="6" borderId="53" xfId="0" applyFont="1" applyFill="1" applyBorder="1" applyAlignment="1">
      <alignment horizontal="center" vertical="top"/>
    </xf>
    <xf numFmtId="165" fontId="12" fillId="6" borderId="40" xfId="0" applyNumberFormat="1" applyFont="1" applyFill="1" applyBorder="1" applyAlignment="1">
      <alignment horizontal="center" vertical="top"/>
    </xf>
    <xf numFmtId="165" fontId="12" fillId="6" borderId="17" xfId="0" applyNumberFormat="1" applyFont="1" applyFill="1" applyBorder="1" applyAlignment="1">
      <alignment horizontal="center" vertical="top"/>
    </xf>
    <xf numFmtId="165" fontId="12" fillId="6" borderId="18" xfId="0" applyNumberFormat="1" applyFont="1" applyFill="1" applyBorder="1" applyAlignment="1">
      <alignment horizontal="center" vertical="top" wrapText="1"/>
    </xf>
    <xf numFmtId="3" fontId="12" fillId="6" borderId="27" xfId="0" applyNumberFormat="1" applyFont="1" applyFill="1" applyBorder="1" applyAlignment="1">
      <alignment horizontal="center" vertical="top"/>
    </xf>
    <xf numFmtId="49" fontId="19" fillId="0" borderId="14" xfId="0" applyNumberFormat="1" applyFont="1" applyBorder="1" applyAlignment="1">
      <alignment horizontal="center" vertical="top"/>
    </xf>
    <xf numFmtId="165" fontId="12" fillId="6" borderId="55" xfId="0" applyNumberFormat="1" applyFont="1" applyFill="1" applyBorder="1" applyAlignment="1">
      <alignment horizontal="center" vertical="top"/>
    </xf>
    <xf numFmtId="165" fontId="19" fillId="8" borderId="38" xfId="0" applyNumberFormat="1" applyFont="1" applyFill="1" applyBorder="1" applyAlignment="1">
      <alignment horizontal="center" vertical="top" wrapText="1"/>
    </xf>
    <xf numFmtId="0" fontId="12" fillId="8" borderId="38" xfId="0" applyFont="1" applyFill="1" applyBorder="1" applyAlignment="1">
      <alignment horizontal="left" vertical="top" wrapText="1"/>
    </xf>
    <xf numFmtId="165" fontId="20" fillId="8" borderId="38" xfId="0" applyNumberFormat="1" applyFont="1" applyFill="1" applyBorder="1" applyAlignment="1">
      <alignment horizontal="center" vertical="center" textRotation="90" wrapText="1"/>
    </xf>
    <xf numFmtId="165" fontId="27" fillId="8" borderId="38" xfId="0" applyNumberFormat="1" applyFont="1" applyFill="1" applyBorder="1" applyAlignment="1">
      <alignment horizontal="center"/>
    </xf>
    <xf numFmtId="49" fontId="19" fillId="8" borderId="38" xfId="0" applyNumberFormat="1" applyFont="1" applyFill="1" applyBorder="1" applyAlignment="1">
      <alignment horizontal="center" vertical="top"/>
    </xf>
    <xf numFmtId="0" fontId="22" fillId="6" borderId="15" xfId="0" applyFont="1" applyFill="1" applyBorder="1" applyAlignment="1">
      <alignment horizontal="center" vertical="center" wrapText="1"/>
    </xf>
    <xf numFmtId="49" fontId="23" fillId="6" borderId="1" xfId="0" applyNumberFormat="1" applyFont="1" applyFill="1" applyBorder="1" applyAlignment="1">
      <alignment horizontal="center" vertical="top" textRotation="90" wrapText="1"/>
    </xf>
    <xf numFmtId="49" fontId="23" fillId="0" borderId="28" xfId="0" applyNumberFormat="1" applyFont="1" applyBorder="1" applyAlignment="1">
      <alignment horizontal="center" vertical="top" textRotation="90" wrapText="1"/>
    </xf>
    <xf numFmtId="49" fontId="23" fillId="0" borderId="1" xfId="0" applyNumberFormat="1" applyFont="1" applyBorder="1" applyAlignment="1">
      <alignment horizontal="center" vertical="top" textRotation="90" wrapText="1" shrinkToFit="1"/>
    </xf>
    <xf numFmtId="49" fontId="20" fillId="0" borderId="57" xfId="0" applyNumberFormat="1" applyFont="1" applyBorder="1" applyAlignment="1">
      <alignment horizontal="center" vertical="top" textRotation="90"/>
    </xf>
    <xf numFmtId="49" fontId="7" fillId="6" borderId="62" xfId="0" applyNumberFormat="1" applyFont="1" applyFill="1" applyBorder="1" applyAlignment="1">
      <alignment vertical="center" textRotation="90"/>
    </xf>
    <xf numFmtId="49" fontId="12" fillId="6" borderId="4" xfId="0" applyNumberFormat="1" applyFont="1" applyFill="1" applyBorder="1" applyAlignment="1">
      <alignment horizontal="center" vertical="top" wrapText="1"/>
    </xf>
    <xf numFmtId="49" fontId="19" fillId="2" borderId="13" xfId="0" applyNumberFormat="1" applyFont="1" applyFill="1" applyBorder="1" applyAlignment="1">
      <alignment horizontal="center" vertical="top"/>
    </xf>
    <xf numFmtId="49" fontId="19" fillId="8" borderId="13" xfId="0" applyNumberFormat="1" applyFont="1" applyFill="1" applyBorder="1" applyAlignment="1">
      <alignment horizontal="center" vertical="top"/>
    </xf>
    <xf numFmtId="49" fontId="12" fillId="6" borderId="4"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6" borderId="28" xfId="0" applyNumberFormat="1" applyFont="1" applyFill="1" applyBorder="1" applyAlignment="1">
      <alignment vertical="top"/>
    </xf>
    <xf numFmtId="49" fontId="19" fillId="6" borderId="15" xfId="0" applyNumberFormat="1" applyFont="1" applyFill="1" applyBorder="1" applyAlignment="1">
      <alignment horizontal="center" vertical="top"/>
    </xf>
    <xf numFmtId="49" fontId="23" fillId="0" borderId="37" xfId="0" applyNumberFormat="1" applyFont="1" applyBorder="1" applyAlignment="1">
      <alignment horizontal="center" vertical="center" textRotation="90" wrapText="1"/>
    </xf>
    <xf numFmtId="0" fontId="12" fillId="6" borderId="33" xfId="0" applyFont="1" applyFill="1" applyBorder="1" applyAlignment="1">
      <alignment horizontal="center" vertical="center" textRotation="90" wrapText="1"/>
    </xf>
    <xf numFmtId="0" fontId="12" fillId="0" borderId="0" xfId="0" applyFont="1" applyBorder="1" applyAlignment="1">
      <alignment horizontal="left" vertical="top" wrapText="1"/>
    </xf>
    <xf numFmtId="49" fontId="19" fillId="8" borderId="24" xfId="0" applyNumberFormat="1" applyFont="1" applyFill="1" applyBorder="1" applyAlignment="1">
      <alignment horizontal="center" vertical="top" wrapText="1"/>
    </xf>
    <xf numFmtId="0" fontId="16" fillId="0" borderId="0" xfId="0" applyFont="1" applyAlignment="1">
      <alignment vertical="top" wrapText="1"/>
    </xf>
    <xf numFmtId="3" fontId="34" fillId="6" borderId="15" xfId="0" applyNumberFormat="1" applyFont="1" applyFill="1" applyBorder="1" applyAlignment="1">
      <alignment horizontal="center" vertical="top"/>
    </xf>
    <xf numFmtId="0" fontId="35" fillId="0" borderId="33" xfId="0" applyFont="1" applyBorder="1" applyAlignment="1">
      <alignment wrapText="1"/>
    </xf>
    <xf numFmtId="165" fontId="3" fillId="0" borderId="92" xfId="0" applyNumberFormat="1" applyFont="1" applyFill="1" applyBorder="1" applyAlignment="1">
      <alignment horizontal="left" vertical="top" wrapText="1"/>
    </xf>
    <xf numFmtId="1" fontId="3" fillId="0" borderId="91" xfId="0" applyNumberFormat="1" applyFont="1" applyFill="1" applyBorder="1" applyAlignment="1">
      <alignment horizontal="center" vertical="top" wrapText="1"/>
    </xf>
    <xf numFmtId="1" fontId="3" fillId="0" borderId="93" xfId="0" applyNumberFormat="1" applyFont="1" applyFill="1" applyBorder="1" applyAlignment="1">
      <alignment horizontal="center" vertical="top" wrapText="1"/>
    </xf>
    <xf numFmtId="1" fontId="12" fillId="0" borderId="94" xfId="0" applyNumberFormat="1" applyFont="1" applyFill="1" applyBorder="1" applyAlignment="1">
      <alignment horizontal="center" vertical="top" wrapText="1"/>
    </xf>
    <xf numFmtId="0" fontId="12" fillId="0" borderId="0" xfId="0" applyFont="1" applyFill="1" applyBorder="1" applyAlignment="1">
      <alignment vertical="center" textRotation="90" wrapText="1"/>
    </xf>
    <xf numFmtId="49" fontId="23" fillId="0" borderId="37" xfId="0" applyNumberFormat="1" applyFont="1" applyFill="1" applyBorder="1" applyAlignment="1">
      <alignment horizontal="center" vertical="top" textRotation="90" shrinkToFit="1"/>
    </xf>
    <xf numFmtId="49" fontId="19" fillId="0" borderId="15" xfId="0" applyNumberFormat="1" applyFont="1" applyFill="1" applyBorder="1" applyAlignment="1">
      <alignment horizontal="center" vertical="top"/>
    </xf>
    <xf numFmtId="49" fontId="12" fillId="0" borderId="4" xfId="0" applyNumberFormat="1" applyFont="1" applyFill="1" applyBorder="1" applyAlignment="1">
      <alignment horizontal="center" wrapText="1"/>
    </xf>
    <xf numFmtId="165" fontId="12" fillId="0" borderId="53" xfId="0" applyNumberFormat="1" applyFont="1" applyFill="1" applyBorder="1" applyAlignment="1">
      <alignment horizontal="center" vertical="top"/>
    </xf>
    <xf numFmtId="165" fontId="12" fillId="0" borderId="12" xfId="0" applyNumberFormat="1" applyFont="1" applyFill="1" applyBorder="1" applyAlignment="1">
      <alignment horizontal="center" vertical="top"/>
    </xf>
    <xf numFmtId="165" fontId="12" fillId="0" borderId="1" xfId="0" applyNumberFormat="1" applyFont="1" applyFill="1" applyBorder="1" applyAlignment="1">
      <alignment horizontal="center" vertical="top"/>
    </xf>
    <xf numFmtId="165" fontId="12" fillId="0" borderId="54" xfId="0" applyNumberFormat="1" applyFont="1" applyFill="1" applyBorder="1" applyAlignment="1">
      <alignment horizontal="center" vertical="top"/>
    </xf>
    <xf numFmtId="165" fontId="12" fillId="0" borderId="18" xfId="0" applyNumberFormat="1" applyFont="1" applyFill="1" applyBorder="1" applyAlignment="1">
      <alignment horizontal="center" vertical="top"/>
    </xf>
    <xf numFmtId="0" fontId="12" fillId="0" borderId="54" xfId="0" applyFont="1" applyFill="1" applyBorder="1" applyAlignment="1">
      <alignment vertical="center" textRotation="90" wrapText="1"/>
    </xf>
    <xf numFmtId="49" fontId="23" fillId="0" borderId="40" xfId="0" applyNumberFormat="1" applyFont="1" applyFill="1" applyBorder="1" applyAlignment="1">
      <alignment horizontal="center" vertical="top" textRotation="90" shrinkToFit="1"/>
    </xf>
    <xf numFmtId="3" fontId="3" fillId="6" borderId="32" xfId="0" applyNumberFormat="1" applyFont="1" applyFill="1" applyBorder="1" applyAlignment="1">
      <alignment vertical="top" wrapText="1"/>
    </xf>
    <xf numFmtId="3" fontId="3" fillId="6" borderId="17" xfId="0" applyNumberFormat="1" applyFont="1" applyFill="1" applyBorder="1" applyAlignment="1">
      <alignment horizontal="center" vertical="top"/>
    </xf>
    <xf numFmtId="3" fontId="12" fillId="6" borderId="4" xfId="0" applyNumberFormat="1" applyFont="1" applyFill="1" applyBorder="1" applyAlignment="1">
      <alignment horizontal="center" vertical="top"/>
    </xf>
    <xf numFmtId="0" fontId="16" fillId="6" borderId="44" xfId="0" applyFont="1" applyFill="1" applyBorder="1" applyAlignment="1">
      <alignment horizontal="center" wrapText="1"/>
    </xf>
    <xf numFmtId="3" fontId="12" fillId="6" borderId="83" xfId="0" applyNumberFormat="1" applyFont="1" applyFill="1" applyBorder="1" applyAlignment="1">
      <alignment horizontal="center" vertical="top"/>
    </xf>
    <xf numFmtId="165" fontId="12" fillId="6" borderId="82" xfId="0" applyNumberFormat="1" applyFont="1" applyFill="1" applyBorder="1" applyAlignment="1">
      <alignment vertical="top" wrapText="1"/>
    </xf>
    <xf numFmtId="0" fontId="16" fillId="6" borderId="87" xfId="0" applyFont="1" applyFill="1" applyBorder="1" applyAlignment="1">
      <alignment horizontal="left" vertical="top" wrapText="1"/>
    </xf>
    <xf numFmtId="0" fontId="22" fillId="6" borderId="7" xfId="0" applyFont="1" applyFill="1" applyBorder="1" applyAlignment="1">
      <alignment horizontal="left" vertical="top" wrapText="1"/>
    </xf>
    <xf numFmtId="3" fontId="12" fillId="6" borderId="33" xfId="0" applyNumberFormat="1" applyFont="1" applyFill="1" applyBorder="1" applyAlignment="1">
      <alignment horizontal="center" vertical="center" textRotation="90" wrapText="1"/>
    </xf>
    <xf numFmtId="0" fontId="22" fillId="6" borderId="32" xfId="0" applyFont="1" applyFill="1" applyBorder="1" applyAlignment="1">
      <alignment horizontal="left" vertical="top" wrapText="1"/>
    </xf>
    <xf numFmtId="0" fontId="22" fillId="6" borderId="18" xfId="0" applyFont="1" applyFill="1" applyBorder="1" applyAlignment="1">
      <alignment horizontal="center" wrapText="1"/>
    </xf>
    <xf numFmtId="3" fontId="12" fillId="6" borderId="50" xfId="0" applyNumberFormat="1" applyFont="1" applyFill="1" applyBorder="1" applyAlignment="1">
      <alignment horizontal="center" vertical="center" textRotation="90" wrapText="1"/>
    </xf>
    <xf numFmtId="3" fontId="12" fillId="6" borderId="53" xfId="0" applyNumberFormat="1" applyFont="1" applyFill="1" applyBorder="1" applyAlignment="1">
      <alignment horizontal="center" vertical="center" textRotation="90" wrapText="1"/>
    </xf>
    <xf numFmtId="49" fontId="12" fillId="6" borderId="10" xfId="0" applyNumberFormat="1" applyFont="1" applyFill="1" applyBorder="1" applyAlignment="1">
      <alignment horizontal="center" vertical="top" wrapText="1"/>
    </xf>
    <xf numFmtId="49" fontId="12" fillId="6" borderId="13" xfId="0" applyNumberFormat="1" applyFont="1" applyFill="1" applyBorder="1" applyAlignment="1">
      <alignment horizontal="center" vertical="center" wrapText="1"/>
    </xf>
    <xf numFmtId="49" fontId="12" fillId="6" borderId="13" xfId="0" applyNumberFormat="1" applyFont="1" applyFill="1" applyBorder="1" applyAlignment="1">
      <alignment horizontal="center" vertical="center" textRotation="90" wrapText="1"/>
    </xf>
    <xf numFmtId="49" fontId="12" fillId="6" borderId="16" xfId="0" applyNumberFormat="1" applyFont="1" applyFill="1" applyBorder="1" applyAlignment="1">
      <alignment horizontal="center" vertical="center" textRotation="90" wrapText="1"/>
    </xf>
    <xf numFmtId="0" fontId="12" fillId="3" borderId="14" xfId="0" applyFont="1" applyFill="1" applyBorder="1" applyAlignment="1">
      <alignment horizontal="left" vertical="top" wrapText="1"/>
    </xf>
    <xf numFmtId="165" fontId="3" fillId="6" borderId="32" xfId="0" applyNumberFormat="1" applyFont="1" applyFill="1" applyBorder="1" applyAlignment="1">
      <alignment horizontal="left" vertical="top" wrapText="1"/>
    </xf>
    <xf numFmtId="49" fontId="34" fillId="6" borderId="15" xfId="0" applyNumberFormat="1" applyFont="1" applyFill="1" applyBorder="1" applyAlignment="1">
      <alignment horizontal="center" vertical="top"/>
    </xf>
    <xf numFmtId="165" fontId="24" fillId="0" borderId="19" xfId="0" applyNumberFormat="1" applyFont="1" applyBorder="1" applyAlignment="1">
      <alignment horizontal="center" vertical="top"/>
    </xf>
    <xf numFmtId="165" fontId="24" fillId="0" borderId="51" xfId="0" applyNumberFormat="1" applyFont="1" applyBorder="1" applyAlignment="1">
      <alignment horizontal="center" vertical="top"/>
    </xf>
    <xf numFmtId="165" fontId="24" fillId="0" borderId="1" xfId="0" applyNumberFormat="1" applyFont="1" applyBorder="1" applyAlignment="1">
      <alignment horizontal="center" vertical="top"/>
    </xf>
    <xf numFmtId="165" fontId="24" fillId="0" borderId="55" xfId="0" applyNumberFormat="1" applyFont="1" applyBorder="1" applyAlignment="1">
      <alignment horizontal="center" vertical="top"/>
    </xf>
    <xf numFmtId="3" fontId="32" fillId="6" borderId="1" xfId="0" applyNumberFormat="1" applyFont="1" applyFill="1" applyBorder="1" applyAlignment="1">
      <alignment horizontal="center" vertical="top"/>
    </xf>
    <xf numFmtId="3" fontId="24" fillId="6" borderId="1" xfId="0" applyNumberFormat="1" applyFont="1" applyFill="1" applyBorder="1" applyAlignment="1">
      <alignment horizontal="center" vertical="top"/>
    </xf>
    <xf numFmtId="3" fontId="24" fillId="6" borderId="55" xfId="0" applyNumberFormat="1" applyFont="1" applyFill="1" applyBorder="1" applyAlignment="1">
      <alignment horizontal="center" vertical="top"/>
    </xf>
    <xf numFmtId="0" fontId="32" fillId="6" borderId="39" xfId="0" applyFont="1" applyFill="1" applyBorder="1" applyAlignment="1">
      <alignment horizontal="left" vertical="top" wrapText="1"/>
    </xf>
    <xf numFmtId="49" fontId="34" fillId="6" borderId="27" xfId="0" applyNumberFormat="1" applyFont="1" applyFill="1" applyBorder="1" applyAlignment="1">
      <alignment horizontal="center" vertical="top"/>
    </xf>
    <xf numFmtId="49" fontId="24" fillId="6" borderId="20" xfId="0" applyNumberFormat="1" applyFont="1" applyFill="1" applyBorder="1" applyAlignment="1">
      <alignment horizontal="center" vertical="top" wrapText="1"/>
    </xf>
    <xf numFmtId="0" fontId="24" fillId="0" borderId="20" xfId="0" applyFont="1" applyFill="1" applyBorder="1" applyAlignment="1">
      <alignment horizontal="center" vertical="top"/>
    </xf>
    <xf numFmtId="165" fontId="32" fillId="6" borderId="12" xfId="0" applyNumberFormat="1" applyFont="1" applyFill="1" applyBorder="1" applyAlignment="1">
      <alignment horizontal="left" vertical="top" wrapText="1"/>
    </xf>
    <xf numFmtId="1" fontId="32" fillId="6" borderId="54" xfId="0" applyNumberFormat="1" applyFont="1" applyFill="1" applyBorder="1" applyAlignment="1">
      <alignment horizontal="center" vertical="top" wrapText="1"/>
    </xf>
    <xf numFmtId="1" fontId="24" fillId="6" borderId="17" xfId="0" applyNumberFormat="1" applyFont="1" applyFill="1" applyBorder="1" applyAlignment="1">
      <alignment horizontal="center" vertical="top" wrapText="1"/>
    </xf>
    <xf numFmtId="165" fontId="24" fillId="6" borderId="20" xfId="0" applyNumberFormat="1" applyFont="1" applyFill="1" applyBorder="1" applyAlignment="1">
      <alignment horizontal="center" vertical="top"/>
    </xf>
    <xf numFmtId="165" fontId="24" fillId="6" borderId="61" xfId="0" applyNumberFormat="1" applyFont="1" applyFill="1" applyBorder="1" applyAlignment="1">
      <alignment horizontal="center" vertical="top"/>
    </xf>
    <xf numFmtId="165" fontId="24" fillId="6" borderId="28" xfId="0" applyNumberFormat="1" applyFont="1" applyFill="1" applyBorder="1" applyAlignment="1">
      <alignment horizontal="center" vertical="top"/>
    </xf>
    <xf numFmtId="165" fontId="24" fillId="6" borderId="62" xfId="0" applyNumberFormat="1" applyFont="1" applyFill="1" applyBorder="1" applyAlignment="1">
      <alignment horizontal="center" vertical="top"/>
    </xf>
    <xf numFmtId="165" fontId="24" fillId="6" borderId="45" xfId="0" applyNumberFormat="1" applyFont="1" applyFill="1" applyBorder="1" applyAlignment="1">
      <alignment horizontal="center" vertical="top"/>
    </xf>
    <xf numFmtId="1" fontId="32" fillId="6" borderId="28" xfId="0" applyNumberFormat="1" applyFont="1" applyFill="1" applyBorder="1" applyAlignment="1">
      <alignment horizontal="center" vertical="top" wrapText="1"/>
    </xf>
    <xf numFmtId="1" fontId="32" fillId="6" borderId="62" xfId="0" applyNumberFormat="1" applyFont="1" applyFill="1" applyBorder="1" applyAlignment="1">
      <alignment horizontal="center" vertical="top" wrapText="1"/>
    </xf>
    <xf numFmtId="1" fontId="24" fillId="6" borderId="27" xfId="0" applyNumberFormat="1" applyFont="1" applyFill="1" applyBorder="1" applyAlignment="1">
      <alignment horizontal="center" vertical="top" wrapText="1"/>
    </xf>
    <xf numFmtId="0" fontId="24" fillId="6" borderId="4" xfId="0" applyFont="1" applyFill="1" applyBorder="1" applyAlignment="1">
      <alignment horizontal="center" vertical="top" wrapText="1"/>
    </xf>
    <xf numFmtId="165" fontId="24" fillId="6" borderId="4" xfId="0" applyNumberFormat="1" applyFont="1" applyFill="1" applyBorder="1" applyAlignment="1">
      <alignment horizontal="center" vertical="top"/>
    </xf>
    <xf numFmtId="165" fontId="24" fillId="6" borderId="33" xfId="0" applyNumberFormat="1" applyFont="1" applyFill="1" applyBorder="1" applyAlignment="1">
      <alignment horizontal="center" vertical="top"/>
    </xf>
    <xf numFmtId="165" fontId="24" fillId="6" borderId="13" xfId="0" applyNumberFormat="1" applyFont="1" applyFill="1" applyBorder="1" applyAlignment="1">
      <alignment horizontal="center" vertical="top"/>
    </xf>
    <xf numFmtId="165" fontId="24" fillId="6" borderId="0" xfId="0" applyNumberFormat="1" applyFont="1" applyFill="1" applyBorder="1" applyAlignment="1">
      <alignment horizontal="center" vertical="top"/>
    </xf>
    <xf numFmtId="165" fontId="24" fillId="6" borderId="44" xfId="0" applyNumberFormat="1" applyFont="1" applyFill="1" applyBorder="1" applyAlignment="1">
      <alignment horizontal="center" vertical="top"/>
    </xf>
    <xf numFmtId="165" fontId="32" fillId="6" borderId="7" xfId="0" applyNumberFormat="1" applyFont="1" applyFill="1" applyBorder="1" applyAlignment="1">
      <alignment vertical="top" wrapText="1"/>
    </xf>
    <xf numFmtId="1" fontId="32" fillId="6" borderId="13" xfId="0" applyNumberFormat="1" applyFont="1" applyFill="1" applyBorder="1" applyAlignment="1">
      <alignment horizontal="center" vertical="top" wrapText="1"/>
    </xf>
    <xf numFmtId="0" fontId="24" fillId="6" borderId="20" xfId="0" applyFont="1" applyFill="1" applyBorder="1" applyAlignment="1">
      <alignment horizontal="center" vertical="top" wrapText="1"/>
    </xf>
    <xf numFmtId="0" fontId="32" fillId="3" borderId="14" xfId="0" applyFont="1" applyFill="1" applyBorder="1" applyAlignment="1">
      <alignment vertical="top" wrapText="1"/>
    </xf>
    <xf numFmtId="0" fontId="24" fillId="6" borderId="61" xfId="0" applyFont="1" applyFill="1" applyBorder="1" applyAlignment="1">
      <alignment horizontal="center" vertical="center" textRotation="90" wrapText="1"/>
    </xf>
    <xf numFmtId="49" fontId="33" fillId="0" borderId="27" xfId="0" applyNumberFormat="1" applyFont="1" applyBorder="1" applyAlignment="1">
      <alignment horizontal="center" vertical="center" textRotation="90" wrapText="1"/>
    </xf>
    <xf numFmtId="49" fontId="24" fillId="6" borderId="20" xfId="0" applyNumberFormat="1" applyFont="1" applyFill="1" applyBorder="1" applyAlignment="1">
      <alignment horizontal="center" vertical="top"/>
    </xf>
    <xf numFmtId="49" fontId="24" fillId="6" borderId="61" xfId="0" applyNumberFormat="1" applyFont="1" applyFill="1" applyBorder="1" applyAlignment="1">
      <alignment horizontal="center" vertical="top" wrapText="1"/>
    </xf>
    <xf numFmtId="0" fontId="24" fillId="0" borderId="19" xfId="0" applyFont="1" applyFill="1" applyBorder="1" applyAlignment="1">
      <alignment horizontal="center" vertical="top"/>
    </xf>
    <xf numFmtId="0" fontId="32" fillId="6" borderId="94" xfId="0" applyFont="1" applyFill="1" applyBorder="1" applyAlignment="1">
      <alignment vertical="top" wrapText="1"/>
    </xf>
    <xf numFmtId="0" fontId="24" fillId="6" borderId="86" xfId="0" applyFont="1" applyFill="1" applyBorder="1" applyAlignment="1">
      <alignment vertical="top" wrapText="1"/>
    </xf>
    <xf numFmtId="0" fontId="32" fillId="6" borderId="82" xfId="0" applyFont="1" applyFill="1" applyBorder="1" applyAlignment="1">
      <alignment vertical="top" wrapText="1"/>
    </xf>
    <xf numFmtId="0" fontId="32" fillId="6" borderId="34" xfId="0" applyFont="1" applyFill="1" applyBorder="1" applyAlignment="1">
      <alignment vertical="top" wrapText="1"/>
    </xf>
    <xf numFmtId="0" fontId="32" fillId="6" borderId="40" xfId="0" applyFont="1" applyFill="1" applyBorder="1" applyAlignment="1">
      <alignment vertical="top" wrapText="1"/>
    </xf>
    <xf numFmtId="49" fontId="32" fillId="6" borderId="56" xfId="0" applyNumberFormat="1" applyFont="1" applyFill="1" applyBorder="1" applyAlignment="1">
      <alignment horizontal="center" vertical="top" wrapText="1"/>
    </xf>
    <xf numFmtId="3" fontId="32" fillId="6" borderId="16"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0" fontId="24" fillId="6" borderId="29" xfId="0" applyFont="1" applyFill="1" applyBorder="1" applyAlignment="1">
      <alignment horizontal="left" vertical="center" wrapText="1"/>
    </xf>
    <xf numFmtId="3" fontId="32" fillId="6" borderId="28" xfId="0" applyNumberFormat="1" applyFont="1" applyFill="1" applyBorder="1" applyAlignment="1">
      <alignment horizontal="center" vertical="center"/>
    </xf>
    <xf numFmtId="3" fontId="10" fillId="6" borderId="28" xfId="0" applyNumberFormat="1" applyFont="1" applyFill="1" applyBorder="1" applyAlignment="1">
      <alignment horizontal="center" vertical="top"/>
    </xf>
    <xf numFmtId="49" fontId="20" fillId="0" borderId="79" xfId="0" applyNumberFormat="1" applyFont="1" applyFill="1" applyBorder="1" applyAlignment="1">
      <alignment horizontal="center" vertical="top" wrapText="1"/>
    </xf>
    <xf numFmtId="0" fontId="12" fillId="0" borderId="4" xfId="0" applyFont="1" applyFill="1" applyBorder="1" applyAlignment="1">
      <alignment horizontal="center" vertical="top"/>
    </xf>
    <xf numFmtId="49" fontId="20" fillId="6" borderId="50" xfId="0" applyNumberFormat="1" applyFont="1" applyFill="1" applyBorder="1" applyAlignment="1">
      <alignment horizontal="center" vertical="top" wrapText="1"/>
    </xf>
    <xf numFmtId="0" fontId="12" fillId="0" borderId="5" xfId="0" applyFont="1" applyFill="1" applyBorder="1" applyAlignment="1">
      <alignment horizontal="center" vertical="top" wrapText="1"/>
    </xf>
    <xf numFmtId="3" fontId="12" fillId="6" borderId="5" xfId="0" applyNumberFormat="1" applyFont="1" applyFill="1" applyBorder="1" applyAlignment="1">
      <alignment horizontal="center" vertical="top" wrapText="1"/>
    </xf>
    <xf numFmtId="3" fontId="12" fillId="0" borderId="5" xfId="0" applyNumberFormat="1" applyFont="1" applyFill="1" applyBorder="1" applyAlignment="1">
      <alignment horizontal="center" vertical="top"/>
    </xf>
    <xf numFmtId="165" fontId="36" fillId="6" borderId="7" xfId="0" applyNumberFormat="1" applyFont="1" applyFill="1" applyBorder="1" applyAlignment="1">
      <alignment horizontal="center" vertical="center" textRotation="90" wrapText="1"/>
    </xf>
    <xf numFmtId="165" fontId="36" fillId="6" borderId="33" xfId="0" applyNumberFormat="1" applyFont="1" applyFill="1" applyBorder="1" applyAlignment="1">
      <alignment horizontal="center" vertical="top"/>
    </xf>
    <xf numFmtId="165" fontId="36" fillId="6" borderId="4" xfId="0" applyNumberFormat="1" applyFont="1" applyFill="1" applyBorder="1" applyAlignment="1">
      <alignment horizontal="center" vertical="top"/>
    </xf>
    <xf numFmtId="165" fontId="36" fillId="6" borderId="29" xfId="0" applyNumberFormat="1" applyFont="1" applyFill="1" applyBorder="1" applyAlignment="1">
      <alignment horizontal="center" vertical="center" textRotation="90" wrapText="1"/>
    </xf>
    <xf numFmtId="49" fontId="39" fillId="6" borderId="62" xfId="0" applyNumberFormat="1" applyFont="1" applyFill="1" applyBorder="1" applyAlignment="1">
      <alignment vertical="center" textRotation="90"/>
    </xf>
    <xf numFmtId="3" fontId="24" fillId="6" borderId="61" xfId="0" applyNumberFormat="1" applyFont="1" applyFill="1" applyBorder="1" applyAlignment="1">
      <alignment horizontal="center" vertical="top"/>
    </xf>
    <xf numFmtId="165" fontId="36" fillId="6" borderId="61" xfId="0" applyNumberFormat="1" applyFont="1" applyFill="1" applyBorder="1" applyAlignment="1">
      <alignment horizontal="center" vertical="top"/>
    </xf>
    <xf numFmtId="165" fontId="36" fillId="6" borderId="20" xfId="0" applyNumberFormat="1" applyFont="1" applyFill="1" applyBorder="1" applyAlignment="1">
      <alignment horizontal="center" vertical="top"/>
    </xf>
    <xf numFmtId="0" fontId="24" fillId="6" borderId="83" xfId="0" applyFont="1" applyFill="1" applyBorder="1" applyAlignment="1">
      <alignment horizontal="center" vertical="top"/>
    </xf>
    <xf numFmtId="0" fontId="24" fillId="6" borderId="28" xfId="0" applyFont="1" applyFill="1" applyBorder="1" applyAlignment="1">
      <alignment horizontal="center" vertical="top"/>
    </xf>
    <xf numFmtId="49" fontId="19" fillId="6" borderId="15" xfId="0" applyNumberFormat="1" applyFont="1" applyFill="1" applyBorder="1" applyAlignment="1">
      <alignment horizontal="center" vertical="top"/>
    </xf>
    <xf numFmtId="49" fontId="12" fillId="6" borderId="4" xfId="0" applyNumberFormat="1" applyFont="1" applyFill="1" applyBorder="1" applyAlignment="1">
      <alignment horizontal="center" wrapText="1"/>
    </xf>
    <xf numFmtId="3" fontId="5" fillId="9" borderId="7" xfId="0" applyNumberFormat="1" applyFont="1" applyFill="1" applyBorder="1" applyAlignment="1">
      <alignment vertical="top"/>
    </xf>
    <xf numFmtId="0" fontId="3" fillId="6" borderId="40" xfId="0" applyFont="1" applyFill="1" applyBorder="1" applyAlignment="1">
      <alignment horizontal="left" vertical="top" wrapText="1"/>
    </xf>
    <xf numFmtId="0" fontId="3" fillId="6" borderId="34" xfId="0" applyFont="1" applyFill="1" applyBorder="1" applyAlignment="1">
      <alignment horizontal="left" vertical="top" wrapText="1"/>
    </xf>
    <xf numFmtId="3" fontId="12" fillId="6" borderId="84" xfId="0" applyNumberFormat="1" applyFont="1" applyFill="1" applyBorder="1" applyAlignment="1">
      <alignment horizontal="center" vertical="top"/>
    </xf>
    <xf numFmtId="164" fontId="3" fillId="0" borderId="65" xfId="0" applyNumberFormat="1" applyFont="1" applyBorder="1" applyAlignment="1">
      <alignment vertical="top" wrapText="1"/>
    </xf>
    <xf numFmtId="3" fontId="12" fillId="6" borderId="96" xfId="0" applyNumberFormat="1" applyFont="1" applyFill="1" applyBorder="1" applyAlignment="1">
      <alignment horizontal="center" vertical="top"/>
    </xf>
    <xf numFmtId="0" fontId="16" fillId="6" borderId="71" xfId="0" applyFont="1" applyFill="1" applyBorder="1" applyAlignment="1">
      <alignment horizontal="left" vertical="top" wrapText="1"/>
    </xf>
    <xf numFmtId="3" fontId="12" fillId="6" borderId="64" xfId="0" applyNumberFormat="1" applyFont="1" applyFill="1" applyBorder="1" applyAlignment="1">
      <alignment horizontal="center" vertical="top"/>
    </xf>
    <xf numFmtId="165" fontId="12" fillId="6" borderId="80" xfId="0" applyNumberFormat="1" applyFont="1" applyFill="1" applyBorder="1" applyAlignment="1">
      <alignment horizontal="center" vertical="top"/>
    </xf>
    <xf numFmtId="165" fontId="12" fillId="0" borderId="79" xfId="0" applyNumberFormat="1" applyFont="1" applyFill="1" applyBorder="1" applyAlignment="1">
      <alignment horizontal="center" vertical="top"/>
    </xf>
    <xf numFmtId="165" fontId="12" fillId="6" borderId="37" xfId="0" applyNumberFormat="1" applyFont="1" applyFill="1" applyBorder="1" applyAlignment="1">
      <alignment horizontal="center" vertical="top"/>
    </xf>
    <xf numFmtId="165" fontId="12" fillId="6" borderId="86" xfId="0" applyNumberFormat="1" applyFont="1" applyFill="1" applyBorder="1" applyAlignment="1">
      <alignment horizontal="center" vertical="top"/>
    </xf>
    <xf numFmtId="0" fontId="12" fillId="6" borderId="34" xfId="0" applyFont="1" applyFill="1" applyBorder="1" applyAlignment="1">
      <alignment vertical="top"/>
    </xf>
    <xf numFmtId="165" fontId="19" fillId="2" borderId="52" xfId="0" applyNumberFormat="1" applyFont="1" applyFill="1" applyBorder="1" applyAlignment="1">
      <alignment horizontal="center" vertical="top"/>
    </xf>
    <xf numFmtId="0" fontId="12" fillId="6" borderId="88" xfId="0" applyFont="1" applyFill="1" applyBorder="1" applyAlignment="1">
      <alignment horizontal="center" vertical="top"/>
    </xf>
    <xf numFmtId="164" fontId="12" fillId="6" borderId="70" xfId="0" applyNumberFormat="1" applyFont="1" applyFill="1" applyBorder="1" applyAlignment="1">
      <alignment horizontal="center" vertical="top"/>
    </xf>
    <xf numFmtId="0" fontId="12" fillId="6" borderId="70" xfId="0" applyFont="1" applyFill="1" applyBorder="1" applyAlignment="1">
      <alignment vertical="top"/>
    </xf>
    <xf numFmtId="0" fontId="12" fillId="6" borderId="87" xfId="0" applyFont="1" applyFill="1" applyBorder="1" applyAlignment="1">
      <alignment horizontal="center" vertical="top"/>
    </xf>
    <xf numFmtId="0" fontId="12" fillId="6" borderId="76" xfId="0" applyFont="1" applyFill="1" applyBorder="1" applyAlignment="1">
      <alignment horizontal="center" vertical="top"/>
    </xf>
    <xf numFmtId="0" fontId="12" fillId="6" borderId="75" xfId="0" applyFont="1" applyFill="1" applyBorder="1" applyAlignment="1">
      <alignment horizontal="center" vertical="top"/>
    </xf>
    <xf numFmtId="164" fontId="12" fillId="6" borderId="86" xfId="0" applyNumberFormat="1" applyFont="1" applyFill="1" applyBorder="1" applyAlignment="1">
      <alignment horizontal="center" vertical="top"/>
    </xf>
    <xf numFmtId="3" fontId="3" fillId="6" borderId="17" xfId="0" applyNumberFormat="1" applyFont="1" applyFill="1" applyBorder="1" applyAlignment="1">
      <alignment horizontal="left" vertical="top" wrapText="1"/>
    </xf>
    <xf numFmtId="3" fontId="3" fillId="6" borderId="14" xfId="0" applyNumberFormat="1" applyFont="1" applyFill="1" applyBorder="1" applyAlignment="1">
      <alignment horizontal="left" vertical="top" wrapText="1"/>
    </xf>
    <xf numFmtId="49" fontId="23" fillId="6" borderId="1" xfId="0" applyNumberFormat="1" applyFont="1" applyFill="1" applyBorder="1" applyAlignment="1">
      <alignment horizontal="center" vertical="center" textRotation="90" wrapText="1"/>
    </xf>
    <xf numFmtId="0" fontId="12" fillId="6" borderId="51" xfId="0" applyFont="1" applyFill="1" applyBorder="1" applyAlignment="1">
      <alignment horizontal="center" vertical="top"/>
    </xf>
    <xf numFmtId="0" fontId="32" fillId="6" borderId="19" xfId="0" applyFont="1" applyFill="1" applyBorder="1" applyAlignment="1">
      <alignment horizontal="center" vertical="top"/>
    </xf>
    <xf numFmtId="165" fontId="32" fillId="6" borderId="19" xfId="0" applyNumberFormat="1" applyFont="1" applyFill="1" applyBorder="1" applyAlignment="1">
      <alignment horizontal="center" vertical="top"/>
    </xf>
    <xf numFmtId="165" fontId="32" fillId="6" borderId="1" xfId="0" applyNumberFormat="1" applyFont="1" applyFill="1" applyBorder="1" applyAlignment="1">
      <alignment horizontal="center" vertical="top"/>
    </xf>
    <xf numFmtId="165" fontId="32" fillId="6" borderId="55" xfId="0" applyNumberFormat="1" applyFont="1" applyFill="1" applyBorder="1" applyAlignment="1">
      <alignment horizontal="center" vertical="top"/>
    </xf>
    <xf numFmtId="165" fontId="24" fillId="6" borderId="19" xfId="0" applyNumberFormat="1" applyFont="1" applyFill="1" applyBorder="1" applyAlignment="1">
      <alignment horizontal="center" vertical="top"/>
    </xf>
    <xf numFmtId="49" fontId="23" fillId="6" borderId="56" xfId="0" applyNumberFormat="1" applyFont="1" applyFill="1" applyBorder="1" applyAlignment="1">
      <alignment horizontal="center" vertical="center" textRotation="90" wrapText="1"/>
    </xf>
    <xf numFmtId="0" fontId="3" fillId="6" borderId="54" xfId="0" applyFont="1" applyFill="1" applyBorder="1" applyAlignment="1">
      <alignment horizontal="left" vertical="top" wrapText="1"/>
    </xf>
    <xf numFmtId="49" fontId="40" fillId="6" borderId="56" xfId="0" applyNumberFormat="1" applyFont="1" applyFill="1" applyBorder="1" applyAlignment="1">
      <alignment horizontal="center" vertical="center" textRotation="90" wrapText="1"/>
    </xf>
    <xf numFmtId="165" fontId="32" fillId="6" borderId="56" xfId="0" applyNumberFormat="1" applyFont="1" applyFill="1" applyBorder="1" applyAlignment="1">
      <alignment horizontal="center" vertical="top"/>
    </xf>
    <xf numFmtId="0" fontId="3" fillId="6" borderId="30" xfId="0" applyFont="1" applyFill="1" applyBorder="1" applyAlignment="1">
      <alignment horizontal="left" vertical="top" wrapText="1"/>
    </xf>
    <xf numFmtId="165" fontId="32" fillId="6" borderId="90" xfId="0" applyNumberFormat="1" applyFont="1" applyFill="1" applyBorder="1" applyAlignment="1">
      <alignment vertical="top" wrapText="1"/>
    </xf>
    <xf numFmtId="0" fontId="3" fillId="6" borderId="18" xfId="0" applyFont="1" applyFill="1" applyBorder="1" applyAlignment="1">
      <alignment horizontal="left" vertical="top" wrapText="1"/>
    </xf>
    <xf numFmtId="164" fontId="3" fillId="6" borderId="18" xfId="0" applyNumberFormat="1" applyFont="1" applyFill="1" applyBorder="1" applyAlignment="1">
      <alignment horizontal="center" vertical="top" wrapText="1"/>
    </xf>
    <xf numFmtId="0" fontId="20" fillId="6" borderId="7" xfId="0" applyFont="1" applyFill="1" applyBorder="1" applyAlignment="1">
      <alignment horizontal="center" vertical="center" textRotation="90" wrapText="1"/>
    </xf>
    <xf numFmtId="0" fontId="20" fillId="6" borderId="29" xfId="0" applyFont="1" applyFill="1" applyBorder="1" applyAlignment="1">
      <alignment horizontal="center" vertical="center" textRotation="90" wrapText="1"/>
    </xf>
    <xf numFmtId="49" fontId="5" fillId="6" borderId="27" xfId="0" applyNumberFormat="1" applyFont="1" applyFill="1" applyBorder="1" applyAlignment="1">
      <alignment horizontal="center" vertical="top"/>
    </xf>
    <xf numFmtId="0" fontId="3" fillId="11" borderId="16" xfId="0" applyFont="1" applyFill="1" applyBorder="1" applyAlignment="1">
      <alignment horizontal="center" vertical="center" wrapText="1"/>
    </xf>
    <xf numFmtId="0" fontId="3" fillId="11" borderId="17" xfId="0" applyFont="1" applyFill="1" applyBorder="1" applyAlignment="1">
      <alignment horizontal="center" vertical="center" wrapText="1"/>
    </xf>
    <xf numFmtId="0" fontId="3" fillId="11" borderId="76" xfId="0" applyFont="1" applyFill="1" applyBorder="1" applyAlignment="1">
      <alignment horizontal="center" vertical="center" wrapText="1"/>
    </xf>
    <xf numFmtId="0" fontId="3" fillId="11" borderId="82" xfId="0" applyFont="1" applyFill="1" applyBorder="1" applyAlignment="1">
      <alignment horizontal="center" vertical="center" wrapText="1"/>
    </xf>
    <xf numFmtId="49" fontId="12" fillId="6" borderId="4" xfId="0" applyNumberFormat="1" applyFont="1" applyFill="1" applyBorder="1" applyAlignment="1">
      <alignment horizontal="center" vertical="top" wrapText="1"/>
    </xf>
    <xf numFmtId="49" fontId="19" fillId="2" borderId="13" xfId="0" applyNumberFormat="1" applyFont="1" applyFill="1" applyBorder="1" applyAlignment="1">
      <alignment horizontal="center" vertical="top"/>
    </xf>
    <xf numFmtId="49" fontId="19" fillId="8" borderId="13"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23" fillId="6" borderId="16" xfId="0" applyNumberFormat="1" applyFont="1" applyFill="1" applyBorder="1" applyAlignment="1">
      <alignment horizontal="center" vertical="top" textRotation="90" wrapText="1"/>
    </xf>
    <xf numFmtId="0" fontId="0" fillId="0" borderId="4" xfId="0" applyBorder="1" applyAlignment="1">
      <alignment horizontal="center" vertical="top" wrapText="1"/>
    </xf>
    <xf numFmtId="49" fontId="19" fillId="6" borderId="15" xfId="0" applyNumberFormat="1" applyFont="1" applyFill="1" applyBorder="1" applyAlignment="1">
      <alignment horizontal="center" vertical="top"/>
    </xf>
    <xf numFmtId="0" fontId="19" fillId="6" borderId="7" xfId="0" applyFont="1" applyFill="1" applyBorder="1" applyAlignment="1">
      <alignment horizontal="center" vertical="center" wrapText="1"/>
    </xf>
    <xf numFmtId="165" fontId="12" fillId="6" borderId="18" xfId="0" applyNumberFormat="1" applyFont="1" applyFill="1" applyBorder="1" applyAlignment="1">
      <alignment horizontal="center" vertical="center"/>
    </xf>
    <xf numFmtId="165" fontId="12" fillId="6" borderId="73" xfId="0" applyNumberFormat="1" applyFont="1" applyFill="1" applyBorder="1" applyAlignment="1">
      <alignment horizontal="center" vertical="center"/>
    </xf>
    <xf numFmtId="49" fontId="23" fillId="0" borderId="40" xfId="0" applyNumberFormat="1" applyFont="1" applyBorder="1" applyAlignment="1">
      <alignment horizontal="center" vertical="top" textRotation="90" wrapText="1" shrinkToFit="1"/>
    </xf>
    <xf numFmtId="0" fontId="3" fillId="6" borderId="34" xfId="0" applyFont="1" applyFill="1" applyBorder="1" applyAlignment="1">
      <alignment vertical="top" wrapText="1"/>
    </xf>
    <xf numFmtId="0" fontId="22" fillId="6" borderId="29" xfId="0" applyFont="1" applyFill="1" applyBorder="1" applyAlignment="1">
      <alignment horizontal="center" vertical="center" textRotation="90" wrapText="1"/>
    </xf>
    <xf numFmtId="49" fontId="23" fillId="6" borderId="28" xfId="0" applyNumberFormat="1" applyFont="1" applyFill="1" applyBorder="1" applyAlignment="1">
      <alignment horizontal="center" vertical="top" textRotation="90" wrapText="1"/>
    </xf>
    <xf numFmtId="165" fontId="12" fillId="6" borderId="62" xfId="0" applyNumberFormat="1" applyFont="1" applyFill="1" applyBorder="1" applyAlignment="1">
      <alignment horizontal="center" vertical="center"/>
    </xf>
    <xf numFmtId="165" fontId="3" fillId="6" borderId="61" xfId="0" applyNumberFormat="1" applyFont="1" applyFill="1" applyBorder="1" applyAlignment="1">
      <alignment vertical="top" wrapText="1"/>
    </xf>
    <xf numFmtId="1" fontId="3" fillId="6" borderId="28" xfId="0" applyNumberFormat="1" applyFont="1" applyFill="1" applyBorder="1" applyAlignment="1">
      <alignment horizontal="center" vertical="center"/>
    </xf>
    <xf numFmtId="1" fontId="3" fillId="6" borderId="34" xfId="0" applyNumberFormat="1" applyFont="1" applyFill="1" applyBorder="1" applyAlignment="1">
      <alignment horizontal="center" vertical="center"/>
    </xf>
    <xf numFmtId="49" fontId="19" fillId="6" borderId="13" xfId="0" applyNumberFormat="1" applyFont="1" applyFill="1" applyBorder="1" applyAlignment="1">
      <alignment horizontal="center" vertical="top" wrapText="1"/>
    </xf>
    <xf numFmtId="0" fontId="24" fillId="0" borderId="7" xfId="0" applyFont="1" applyFill="1" applyBorder="1" applyAlignment="1">
      <alignment horizontal="center" vertical="center" textRotation="90" wrapText="1"/>
    </xf>
    <xf numFmtId="49" fontId="33" fillId="0" borderId="13" xfId="0" applyNumberFormat="1" applyFont="1" applyBorder="1" applyAlignment="1">
      <alignment horizontal="center" vertical="center" textRotation="90" wrapText="1"/>
    </xf>
    <xf numFmtId="0" fontId="16" fillId="0" borderId="0" xfId="0" applyFont="1" applyAlignment="1">
      <alignment vertical="top" wrapText="1"/>
    </xf>
    <xf numFmtId="49" fontId="19" fillId="2" borderId="13"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165" fontId="32" fillId="6" borderId="37" xfId="0" applyNumberFormat="1" applyFont="1" applyFill="1" applyBorder="1" applyAlignment="1">
      <alignment horizontal="left" vertical="top" wrapText="1"/>
    </xf>
    <xf numFmtId="3" fontId="24" fillId="6" borderId="19" xfId="0" applyNumberFormat="1" applyFont="1" applyFill="1" applyBorder="1" applyAlignment="1">
      <alignment horizontal="center" vertical="top" wrapText="1"/>
    </xf>
    <xf numFmtId="165" fontId="32" fillId="6" borderId="51" xfId="0" applyNumberFormat="1" applyFont="1" applyFill="1" applyBorder="1" applyAlignment="1">
      <alignment horizontal="center" vertical="top"/>
    </xf>
    <xf numFmtId="165" fontId="24" fillId="6" borderId="51" xfId="0" applyNumberFormat="1" applyFont="1" applyFill="1" applyBorder="1" applyAlignment="1">
      <alignment horizontal="center" vertical="top"/>
    </xf>
    <xf numFmtId="165" fontId="24" fillId="6" borderId="1" xfId="0" applyNumberFormat="1" applyFont="1" applyFill="1" applyBorder="1" applyAlignment="1">
      <alignment horizontal="center" vertical="top"/>
    </xf>
    <xf numFmtId="165" fontId="24" fillId="6" borderId="56" xfId="0" applyNumberFormat="1" applyFont="1" applyFill="1" applyBorder="1" applyAlignment="1">
      <alignment horizontal="center" vertical="top"/>
    </xf>
    <xf numFmtId="165" fontId="24" fillId="6" borderId="55" xfId="0" applyNumberFormat="1" applyFont="1" applyFill="1" applyBorder="1" applyAlignment="1">
      <alignment horizontal="center" vertical="top"/>
    </xf>
    <xf numFmtId="0" fontId="37" fillId="6" borderId="12" xfId="0" applyFont="1" applyFill="1" applyBorder="1" applyAlignment="1">
      <alignment vertical="top" wrapText="1"/>
    </xf>
    <xf numFmtId="1" fontId="32" fillId="6" borderId="1" xfId="0" applyNumberFormat="1" applyFont="1" applyFill="1" applyBorder="1" applyAlignment="1">
      <alignment horizontal="center" vertical="top" wrapText="1"/>
    </xf>
    <xf numFmtId="1" fontId="32" fillId="6" borderId="56" xfId="0" applyNumberFormat="1" applyFont="1" applyFill="1" applyBorder="1" applyAlignment="1">
      <alignment horizontal="center" vertical="top" wrapText="1"/>
    </xf>
    <xf numFmtId="1" fontId="24" fillId="6" borderId="14" xfId="0" applyNumberFormat="1" applyFont="1" applyFill="1" applyBorder="1" applyAlignment="1">
      <alignment horizontal="center" vertical="top" wrapText="1"/>
    </xf>
    <xf numFmtId="3" fontId="12" fillId="6" borderId="74" xfId="0" applyNumberFormat="1" applyFont="1" applyFill="1" applyBorder="1" applyAlignment="1">
      <alignment horizontal="center" vertical="top"/>
    </xf>
    <xf numFmtId="49" fontId="32" fillId="6" borderId="28" xfId="0" applyNumberFormat="1" applyFont="1" applyFill="1" applyBorder="1" applyAlignment="1">
      <alignment horizontal="center" vertical="top"/>
    </xf>
    <xf numFmtId="49" fontId="14" fillId="6" borderId="28" xfId="0" applyNumberFormat="1" applyFont="1" applyFill="1" applyBorder="1" applyAlignment="1">
      <alignment horizontal="center" vertical="top"/>
    </xf>
    <xf numFmtId="49" fontId="14" fillId="6" borderId="45" xfId="0" applyNumberFormat="1" applyFont="1" applyFill="1" applyBorder="1" applyAlignment="1">
      <alignment horizontal="center" vertical="top"/>
    </xf>
    <xf numFmtId="3" fontId="5" fillId="2" borderId="81" xfId="0" applyNumberFormat="1" applyFont="1" applyFill="1" applyBorder="1" applyAlignment="1">
      <alignment vertical="top"/>
    </xf>
    <xf numFmtId="3" fontId="5" fillId="8" borderId="0" xfId="0" applyNumberFormat="1" applyFont="1" applyFill="1" applyBorder="1" applyAlignment="1">
      <alignment vertical="top"/>
    </xf>
    <xf numFmtId="165" fontId="5" fillId="6" borderId="79" xfId="0" applyNumberFormat="1" applyFont="1" applyFill="1" applyBorder="1" applyAlignment="1">
      <alignment horizontal="left" vertical="top" wrapText="1"/>
    </xf>
    <xf numFmtId="165" fontId="12" fillId="3" borderId="39" xfId="0" applyNumberFormat="1" applyFont="1" applyFill="1" applyBorder="1" applyAlignment="1">
      <alignment horizontal="left" vertical="top" wrapText="1"/>
    </xf>
    <xf numFmtId="165" fontId="20" fillId="0" borderId="12" xfId="0" applyNumberFormat="1" applyFont="1" applyFill="1" applyBorder="1" applyAlignment="1">
      <alignment horizontal="center" vertical="center" textRotation="90" wrapText="1"/>
    </xf>
    <xf numFmtId="49" fontId="7" fillId="0" borderId="39" xfId="0" applyNumberFormat="1" applyFont="1" applyBorder="1" applyAlignment="1">
      <alignment horizontal="center" vertical="top" textRotation="90"/>
    </xf>
    <xf numFmtId="165" fontId="3" fillId="0" borderId="16" xfId="0" applyNumberFormat="1" applyFont="1" applyFill="1" applyBorder="1" applyAlignment="1">
      <alignment horizontal="center" vertical="top"/>
    </xf>
    <xf numFmtId="165" fontId="3" fillId="0" borderId="32" xfId="0" applyNumberFormat="1" applyFont="1" applyFill="1" applyBorder="1" applyAlignment="1">
      <alignment horizontal="center" vertical="top"/>
    </xf>
    <xf numFmtId="3" fontId="32" fillId="0" borderId="40"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0" fontId="3" fillId="0" borderId="40" xfId="0" applyNumberFormat="1" applyFont="1" applyFill="1" applyBorder="1" applyAlignment="1">
      <alignment horizontal="center" vertical="top"/>
    </xf>
    <xf numFmtId="0" fontId="10" fillId="0" borderId="17" xfId="0" applyNumberFormat="1" applyFont="1" applyFill="1" applyBorder="1" applyAlignment="1">
      <alignment horizontal="center" vertical="top"/>
    </xf>
    <xf numFmtId="0" fontId="3" fillId="6" borderId="97" xfId="0" applyFont="1" applyFill="1" applyBorder="1" applyAlignment="1">
      <alignment horizontal="center" vertical="top"/>
    </xf>
    <xf numFmtId="165" fontId="3" fillId="6" borderId="97" xfId="0" applyNumberFormat="1" applyFont="1" applyFill="1" applyBorder="1" applyAlignment="1">
      <alignment horizontal="center" vertical="top"/>
    </xf>
    <xf numFmtId="165" fontId="3" fillId="0" borderId="98" xfId="0" applyNumberFormat="1" applyFont="1" applyFill="1" applyBorder="1" applyAlignment="1">
      <alignment horizontal="center" vertical="top"/>
    </xf>
    <xf numFmtId="165" fontId="3" fillId="0" borderId="100" xfId="0" applyNumberFormat="1" applyFont="1" applyFill="1" applyBorder="1" applyAlignment="1">
      <alignment horizontal="center" vertical="top"/>
    </xf>
    <xf numFmtId="3" fontId="32" fillId="0" borderId="101" xfId="0" applyNumberFormat="1" applyFont="1" applyFill="1" applyBorder="1" applyAlignment="1">
      <alignment horizontal="center" vertical="top"/>
    </xf>
    <xf numFmtId="3" fontId="3" fillId="0" borderId="98" xfId="0" applyNumberFormat="1" applyFont="1" applyFill="1" applyBorder="1" applyAlignment="1">
      <alignment horizontal="center" vertical="top"/>
    </xf>
    <xf numFmtId="0" fontId="3" fillId="0" borderId="101" xfId="0" applyNumberFormat="1" applyFont="1" applyFill="1" applyBorder="1" applyAlignment="1">
      <alignment horizontal="center" vertical="top"/>
    </xf>
    <xf numFmtId="0" fontId="10" fillId="0" borderId="102" xfId="0" applyNumberFormat="1" applyFont="1" applyFill="1" applyBorder="1" applyAlignment="1">
      <alignment horizontal="center" vertical="top"/>
    </xf>
    <xf numFmtId="0" fontId="42" fillId="0" borderId="0" xfId="0" applyFont="1" applyAlignment="1">
      <alignment vertical="top" wrapText="1"/>
    </xf>
    <xf numFmtId="49" fontId="5" fillId="6" borderId="16" xfId="0" applyNumberFormat="1" applyFont="1" applyFill="1" applyBorder="1" applyAlignment="1">
      <alignment horizontal="center" vertical="top"/>
    </xf>
    <xf numFmtId="3" fontId="7" fillId="6" borderId="32" xfId="0" applyNumberFormat="1" applyFont="1" applyFill="1" applyBorder="1" applyAlignment="1">
      <alignment vertical="top" wrapText="1"/>
    </xf>
    <xf numFmtId="3" fontId="7" fillId="6" borderId="40" xfId="0" applyNumberFormat="1" applyFont="1" applyFill="1" applyBorder="1" applyAlignment="1">
      <alignment vertical="top" wrapText="1"/>
    </xf>
    <xf numFmtId="3" fontId="5" fillId="6" borderId="40" xfId="2"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3" fontId="7" fillId="6" borderId="29" xfId="0" applyNumberFormat="1" applyFont="1" applyFill="1" applyBorder="1" applyAlignment="1">
      <alignment vertical="top" wrapText="1"/>
    </xf>
    <xf numFmtId="3" fontId="7" fillId="6" borderId="34" xfId="0" applyNumberFormat="1" applyFont="1" applyFill="1" applyBorder="1" applyAlignment="1">
      <alignment vertical="top" wrapText="1"/>
    </xf>
    <xf numFmtId="3" fontId="5" fillId="6" borderId="34" xfId="2" applyNumberFormat="1" applyFont="1" applyFill="1" applyBorder="1" applyAlignment="1">
      <alignment horizontal="center" vertical="top"/>
    </xf>
    <xf numFmtId="0" fontId="3" fillId="6" borderId="54" xfId="0" applyFont="1" applyFill="1" applyBorder="1" applyAlignment="1">
      <alignment horizontal="left" vertical="top" textRotation="90" wrapText="1"/>
    </xf>
    <xf numFmtId="165" fontId="3" fillId="6" borderId="12" xfId="0" applyNumberFormat="1" applyFont="1" applyFill="1" applyBorder="1" applyAlignment="1">
      <alignment horizontal="left" vertical="top" wrapText="1"/>
    </xf>
    <xf numFmtId="165" fontId="3" fillId="6" borderId="12" xfId="0" applyNumberFormat="1" applyFont="1" applyFill="1" applyBorder="1" applyAlignment="1">
      <alignment horizontal="center" vertical="top"/>
    </xf>
    <xf numFmtId="0" fontId="22" fillId="6" borderId="32" xfId="0" applyFont="1" applyFill="1" applyBorder="1" applyAlignment="1">
      <alignment horizontal="center" vertical="center" textRotation="90" wrapText="1"/>
    </xf>
    <xf numFmtId="165" fontId="12" fillId="6" borderId="4" xfId="0" applyNumberFormat="1" applyFont="1" applyFill="1" applyBorder="1" applyAlignment="1">
      <alignment horizontal="center" vertical="center"/>
    </xf>
    <xf numFmtId="165" fontId="12" fillId="6" borderId="44" xfId="0" applyNumberFormat="1" applyFont="1" applyFill="1" applyBorder="1" applyAlignment="1">
      <alignment horizontal="center" vertical="center"/>
    </xf>
    <xf numFmtId="49" fontId="19" fillId="6" borderId="34" xfId="0" applyNumberFormat="1" applyFont="1" applyFill="1" applyBorder="1" applyAlignment="1">
      <alignment horizontal="center" vertical="top"/>
    </xf>
    <xf numFmtId="165" fontId="12" fillId="6" borderId="20" xfId="0" applyNumberFormat="1" applyFont="1" applyFill="1" applyBorder="1" applyAlignment="1">
      <alignment horizontal="center" vertical="center"/>
    </xf>
    <xf numFmtId="1" fontId="12" fillId="6" borderId="27" xfId="0" applyNumberFormat="1" applyFont="1" applyFill="1" applyBorder="1" applyAlignment="1">
      <alignment horizontal="center" vertical="center"/>
    </xf>
    <xf numFmtId="49" fontId="19" fillId="6" borderId="40" xfId="0" applyNumberFormat="1" applyFont="1" applyFill="1" applyBorder="1" applyAlignment="1">
      <alignment horizontal="center" vertical="top"/>
    </xf>
    <xf numFmtId="165" fontId="12" fillId="6" borderId="16" xfId="0" applyNumberFormat="1" applyFont="1" applyFill="1" applyBorder="1" applyAlignment="1">
      <alignment horizontal="center" vertical="center"/>
    </xf>
    <xf numFmtId="165" fontId="12" fillId="6" borderId="54" xfId="0" applyNumberFormat="1" applyFont="1" applyFill="1" applyBorder="1" applyAlignment="1">
      <alignment horizontal="center" vertical="center"/>
    </xf>
    <xf numFmtId="1" fontId="3" fillId="6" borderId="16" xfId="0" applyNumberFormat="1" applyFont="1" applyFill="1" applyBorder="1" applyAlignment="1">
      <alignment horizontal="center" vertical="center"/>
    </xf>
    <xf numFmtId="1" fontId="12" fillId="6" borderId="17" xfId="0" applyNumberFormat="1" applyFont="1" applyFill="1" applyBorder="1" applyAlignment="1">
      <alignment horizontal="center" vertical="center"/>
    </xf>
    <xf numFmtId="49" fontId="12" fillId="0" borderId="50" xfId="0" applyNumberFormat="1" applyFont="1" applyBorder="1" applyAlignment="1">
      <alignment horizontal="center" vertical="top" wrapText="1"/>
    </xf>
    <xf numFmtId="49" fontId="12" fillId="0" borderId="51" xfId="0" applyNumberFormat="1" applyFont="1" applyBorder="1" applyAlignment="1">
      <alignment horizontal="center" vertical="top" wrapText="1"/>
    </xf>
    <xf numFmtId="49" fontId="3" fillId="6" borderId="53" xfId="0" applyNumberFormat="1" applyFont="1" applyFill="1" applyBorder="1" applyAlignment="1">
      <alignment horizontal="center" vertical="top" wrapText="1"/>
    </xf>
    <xf numFmtId="49" fontId="3" fillId="6" borderId="61" xfId="0" applyNumberFormat="1" applyFont="1" applyFill="1" applyBorder="1" applyAlignment="1">
      <alignment horizontal="center" vertical="top" wrapText="1"/>
    </xf>
    <xf numFmtId="0" fontId="12" fillId="0" borderId="5" xfId="0" applyFont="1" applyFill="1" applyBorder="1" applyAlignment="1">
      <alignment horizontal="center"/>
    </xf>
    <xf numFmtId="0" fontId="12" fillId="0" borderId="19" xfId="0" applyFont="1" applyFill="1" applyBorder="1" applyAlignment="1">
      <alignment horizontal="center" vertical="top"/>
    </xf>
    <xf numFmtId="0" fontId="12" fillId="6" borderId="20" xfId="0" applyFont="1" applyFill="1" applyBorder="1" applyAlignment="1">
      <alignment horizontal="center" vertical="top"/>
    </xf>
    <xf numFmtId="165" fontId="3" fillId="0" borderId="73" xfId="0" applyNumberFormat="1" applyFont="1" applyFill="1" applyBorder="1" applyAlignment="1">
      <alignment horizontal="center" vertical="top"/>
    </xf>
    <xf numFmtId="165" fontId="3" fillId="0" borderId="103" xfId="0" applyNumberFormat="1" applyFont="1" applyFill="1" applyBorder="1" applyAlignment="1">
      <alignment horizontal="center" vertical="top"/>
    </xf>
    <xf numFmtId="165" fontId="3" fillId="0" borderId="18" xfId="0" applyNumberFormat="1" applyFont="1" applyFill="1" applyBorder="1" applyAlignment="1">
      <alignment horizontal="center" vertical="top"/>
    </xf>
    <xf numFmtId="165" fontId="3" fillId="0" borderId="97" xfId="0" applyNumberFormat="1" applyFont="1" applyFill="1" applyBorder="1" applyAlignment="1">
      <alignment horizontal="center" vertical="top"/>
    </xf>
    <xf numFmtId="165" fontId="3" fillId="0" borderId="104" xfId="0" applyNumberFormat="1" applyFont="1" applyFill="1" applyBorder="1" applyAlignment="1">
      <alignment horizontal="left" vertical="top" wrapText="1"/>
    </xf>
    <xf numFmtId="165" fontId="12" fillId="0" borderId="78" xfId="0" applyNumberFormat="1" applyFont="1" applyFill="1" applyBorder="1" applyAlignment="1">
      <alignment horizontal="left" vertical="top" wrapText="1"/>
    </xf>
    <xf numFmtId="0" fontId="3" fillId="11" borderId="90" xfId="0" applyFont="1" applyFill="1" applyBorder="1" applyAlignment="1">
      <alignment vertical="center" wrapText="1"/>
    </xf>
    <xf numFmtId="0" fontId="3" fillId="11" borderId="105" xfId="0" applyFont="1" applyFill="1" applyBorder="1" applyAlignment="1">
      <alignment vertical="center" wrapText="1"/>
    </xf>
    <xf numFmtId="0" fontId="32" fillId="6" borderId="78" xfId="0" applyFont="1" applyFill="1" applyBorder="1" applyAlignment="1">
      <alignment horizontal="left" vertical="top" wrapText="1"/>
    </xf>
    <xf numFmtId="49" fontId="19" fillId="9" borderId="6" xfId="0" applyNumberFormat="1" applyFont="1" applyFill="1" applyBorder="1" applyAlignment="1">
      <alignment horizontal="center" vertical="top"/>
    </xf>
    <xf numFmtId="49" fontId="19" fillId="2" borderId="24" xfId="0" applyNumberFormat="1" applyFont="1" applyFill="1" applyBorder="1" applyAlignment="1">
      <alignment horizontal="center" vertical="top"/>
    </xf>
    <xf numFmtId="49" fontId="19" fillId="6" borderId="13" xfId="0" applyNumberFormat="1" applyFont="1" applyFill="1" applyBorder="1" applyAlignment="1">
      <alignment horizontal="center" vertical="top" wrapText="1"/>
    </xf>
    <xf numFmtId="49" fontId="19" fillId="6" borderId="16" xfId="0" applyNumberFormat="1" applyFont="1" applyFill="1" applyBorder="1" applyAlignment="1">
      <alignment horizontal="center" vertical="top" wrapText="1"/>
    </xf>
    <xf numFmtId="49" fontId="19" fillId="6" borderId="28" xfId="0" applyNumberFormat="1" applyFont="1" applyFill="1" applyBorder="1" applyAlignment="1">
      <alignment horizontal="center" vertical="top" wrapText="1"/>
    </xf>
    <xf numFmtId="0" fontId="3" fillId="6" borderId="34" xfId="0" applyFont="1" applyFill="1" applyBorder="1" applyAlignment="1">
      <alignment horizontal="left" vertical="top" wrapText="1"/>
    </xf>
    <xf numFmtId="49" fontId="19" fillId="9" borderId="33" xfId="0" applyNumberFormat="1" applyFont="1" applyFill="1" applyBorder="1" applyAlignment="1">
      <alignment horizontal="center" vertical="top"/>
    </xf>
    <xf numFmtId="49" fontId="19" fillId="2" borderId="37" xfId="0" applyNumberFormat="1" applyFont="1" applyFill="1" applyBorder="1" applyAlignment="1">
      <alignment horizontal="center" vertical="top"/>
    </xf>
    <xf numFmtId="49" fontId="19" fillId="8" borderId="13" xfId="0" applyNumberFormat="1" applyFont="1" applyFill="1" applyBorder="1" applyAlignment="1">
      <alignment horizontal="center" vertical="top" wrapText="1"/>
    </xf>
    <xf numFmtId="43" fontId="3" fillId="6" borderId="20" xfId="2" applyFont="1" applyFill="1" applyBorder="1" applyAlignment="1">
      <alignment horizontal="center" vertical="top"/>
    </xf>
    <xf numFmtId="3" fontId="3" fillId="6" borderId="39" xfId="0" applyNumberFormat="1" applyFont="1" applyFill="1" applyBorder="1" applyAlignment="1">
      <alignment horizontal="center" vertical="top"/>
    </xf>
    <xf numFmtId="1" fontId="3" fillId="6" borderId="40" xfId="0" applyNumberFormat="1" applyFont="1" applyFill="1" applyBorder="1" applyAlignment="1">
      <alignment horizontal="center" vertical="center"/>
    </xf>
    <xf numFmtId="3" fontId="3" fillId="0" borderId="1" xfId="0" applyNumberFormat="1" applyFont="1" applyFill="1" applyBorder="1" applyAlignment="1">
      <alignment horizontal="center" vertical="top" wrapText="1"/>
    </xf>
    <xf numFmtId="165" fontId="32" fillId="6" borderId="4" xfId="0" applyNumberFormat="1" applyFont="1" applyFill="1" applyBorder="1" applyAlignment="1">
      <alignment horizontal="center" vertical="top"/>
    </xf>
    <xf numFmtId="0" fontId="12" fillId="6" borderId="0" xfId="0" applyFont="1" applyFill="1" applyBorder="1" applyAlignment="1">
      <alignment horizontal="center" vertical="top" wrapText="1"/>
    </xf>
    <xf numFmtId="165" fontId="12" fillId="6" borderId="28" xfId="0" applyNumberFormat="1" applyFont="1" applyFill="1" applyBorder="1" applyAlignment="1">
      <alignment horizontal="center" vertical="center"/>
    </xf>
    <xf numFmtId="0" fontId="18" fillId="8" borderId="62" xfId="0" applyFont="1" applyFill="1" applyBorder="1" applyAlignment="1">
      <alignment horizontal="center" vertical="top"/>
    </xf>
    <xf numFmtId="49" fontId="19" fillId="6" borderId="37" xfId="0" applyNumberFormat="1" applyFont="1" applyFill="1" applyBorder="1" applyAlignment="1">
      <alignment horizontal="center" vertical="top" wrapText="1"/>
    </xf>
    <xf numFmtId="49" fontId="19" fillId="6" borderId="34" xfId="0" applyNumberFormat="1" applyFont="1" applyFill="1" applyBorder="1" applyAlignment="1">
      <alignment horizontal="center" vertical="top" wrapText="1"/>
    </xf>
    <xf numFmtId="49" fontId="12" fillId="6" borderId="45" xfId="0" applyNumberFormat="1" applyFont="1" applyFill="1" applyBorder="1" applyAlignment="1">
      <alignment horizontal="center" vertical="top" wrapText="1"/>
    </xf>
    <xf numFmtId="0" fontId="12" fillId="6" borderId="61" xfId="0" applyFont="1" applyFill="1" applyBorder="1" applyAlignment="1">
      <alignment vertical="top" wrapText="1"/>
    </xf>
    <xf numFmtId="165" fontId="20" fillId="6" borderId="60" xfId="0" applyNumberFormat="1" applyFont="1" applyFill="1" applyBorder="1" applyAlignment="1">
      <alignment horizontal="center" vertical="center" textRotation="90" wrapText="1"/>
    </xf>
    <xf numFmtId="49" fontId="12" fillId="6" borderId="44" xfId="0" applyNumberFormat="1" applyFont="1" applyFill="1" applyBorder="1" applyAlignment="1">
      <alignment vertical="top" wrapText="1"/>
    </xf>
    <xf numFmtId="49" fontId="19" fillId="6" borderId="23" xfId="0" applyNumberFormat="1" applyFont="1" applyFill="1" applyBorder="1" applyAlignment="1">
      <alignment horizontal="center" vertical="top"/>
    </xf>
    <xf numFmtId="165" fontId="12" fillId="8" borderId="61" xfId="0" applyNumberFormat="1" applyFont="1" applyFill="1" applyBorder="1" applyAlignment="1">
      <alignment horizontal="center" vertical="top"/>
    </xf>
    <xf numFmtId="49" fontId="19" fillId="9" borderId="60" xfId="0" applyNumberFormat="1" applyFont="1" applyFill="1" applyBorder="1" applyAlignment="1">
      <alignment horizontal="center" vertical="top"/>
    </xf>
    <xf numFmtId="49" fontId="19" fillId="10" borderId="52" xfId="0" applyNumberFormat="1" applyFont="1" applyFill="1" applyBorder="1" applyAlignment="1">
      <alignment horizontal="center" vertical="top"/>
    </xf>
    <xf numFmtId="49" fontId="19" fillId="8" borderId="52" xfId="0" applyNumberFormat="1" applyFont="1" applyFill="1" applyBorder="1" applyAlignment="1">
      <alignment horizontal="center" vertical="top" wrapText="1"/>
    </xf>
    <xf numFmtId="165" fontId="19" fillId="9" borderId="36" xfId="0" applyNumberFormat="1" applyFont="1" applyFill="1" applyBorder="1" applyAlignment="1">
      <alignment horizontal="center" vertical="top"/>
    </xf>
    <xf numFmtId="165" fontId="19" fillId="4" borderId="60" xfId="0" applyNumberFormat="1" applyFont="1" applyFill="1" applyBorder="1" applyAlignment="1">
      <alignment horizontal="center" vertical="top"/>
    </xf>
    <xf numFmtId="165" fontId="12" fillId="8" borderId="27" xfId="0" applyNumberFormat="1" applyFont="1" applyFill="1" applyBorder="1" applyAlignment="1">
      <alignment horizontal="center" vertical="top"/>
    </xf>
    <xf numFmtId="165" fontId="19" fillId="9" borderId="106" xfId="0" applyNumberFormat="1" applyFont="1" applyFill="1" applyBorder="1" applyAlignment="1">
      <alignment horizontal="center" vertical="top"/>
    </xf>
    <xf numFmtId="165" fontId="19" fillId="4" borderId="23" xfId="0" applyNumberFormat="1" applyFont="1" applyFill="1" applyBorder="1" applyAlignment="1">
      <alignment horizontal="center" vertical="top"/>
    </xf>
    <xf numFmtId="165" fontId="12" fillId="8" borderId="34" xfId="0" applyNumberFormat="1" applyFont="1" applyFill="1" applyBorder="1" applyAlignment="1">
      <alignment horizontal="center" vertical="top"/>
    </xf>
    <xf numFmtId="165" fontId="19" fillId="9" borderId="47" xfId="0" applyNumberFormat="1" applyFont="1" applyFill="1" applyBorder="1" applyAlignment="1">
      <alignment horizontal="center" vertical="top"/>
    </xf>
    <xf numFmtId="165" fontId="19" fillId="4" borderId="52" xfId="0" applyNumberFormat="1" applyFont="1" applyFill="1" applyBorder="1" applyAlignment="1">
      <alignment horizontal="center" vertical="top"/>
    </xf>
    <xf numFmtId="165" fontId="12" fillId="6" borderId="102" xfId="0" applyNumberFormat="1" applyFont="1" applyFill="1" applyBorder="1" applyAlignment="1">
      <alignment horizontal="center" vertical="top"/>
    </xf>
    <xf numFmtId="3" fontId="19" fillId="6" borderId="11" xfId="0" applyNumberFormat="1" applyFont="1" applyFill="1" applyBorder="1" applyAlignment="1">
      <alignment horizontal="center" vertical="top"/>
    </xf>
    <xf numFmtId="3" fontId="19" fillId="6" borderId="17" xfId="0" applyNumberFormat="1" applyFont="1" applyFill="1" applyBorder="1" applyAlignment="1">
      <alignment horizontal="center" vertical="top"/>
    </xf>
    <xf numFmtId="3" fontId="19" fillId="6" borderId="27" xfId="0" applyNumberFormat="1" applyFont="1" applyFill="1" applyBorder="1" applyAlignment="1">
      <alignment horizontal="center" vertical="top"/>
    </xf>
    <xf numFmtId="3" fontId="19" fillId="6" borderId="15" xfId="0" applyNumberFormat="1" applyFont="1" applyFill="1" applyBorder="1" applyAlignment="1">
      <alignment horizontal="center" vertical="top"/>
    </xf>
    <xf numFmtId="165" fontId="12" fillId="6" borderId="37" xfId="0" applyNumberFormat="1" applyFont="1" applyFill="1" applyBorder="1" applyAlignment="1">
      <alignment horizontal="left" vertical="top" wrapText="1"/>
    </xf>
    <xf numFmtId="0" fontId="22" fillId="6" borderId="4" xfId="0" applyFont="1" applyFill="1" applyBorder="1" applyAlignment="1">
      <alignment horizontal="center" wrapText="1"/>
    </xf>
    <xf numFmtId="49" fontId="41" fillId="6" borderId="14"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0" fontId="12" fillId="6" borderId="49" xfId="0" applyFont="1" applyFill="1" applyBorder="1" applyAlignment="1">
      <alignment horizontal="center" vertical="top"/>
    </xf>
    <xf numFmtId="165" fontId="12" fillId="6" borderId="49" xfId="0" applyNumberFormat="1" applyFont="1" applyFill="1" applyBorder="1" applyAlignment="1">
      <alignment horizontal="center" vertical="top"/>
    </xf>
    <xf numFmtId="165" fontId="12" fillId="6" borderId="67" xfId="0" applyNumberFormat="1" applyFont="1" applyFill="1" applyBorder="1" applyAlignment="1">
      <alignment horizontal="center" vertical="top"/>
    </xf>
    <xf numFmtId="165" fontId="12" fillId="6" borderId="43" xfId="0" applyNumberFormat="1" applyFont="1" applyFill="1" applyBorder="1" applyAlignment="1">
      <alignment horizontal="center" vertical="top"/>
    </xf>
    <xf numFmtId="165" fontId="12" fillId="6" borderId="25" xfId="0" applyNumberFormat="1" applyFont="1" applyFill="1" applyBorder="1" applyAlignment="1">
      <alignment horizontal="center" vertical="top"/>
    </xf>
    <xf numFmtId="3" fontId="12" fillId="6" borderId="43" xfId="0" applyNumberFormat="1" applyFont="1" applyFill="1" applyBorder="1" applyAlignment="1">
      <alignment horizontal="center" vertical="top"/>
    </xf>
    <xf numFmtId="3" fontId="12" fillId="6" borderId="24" xfId="0" applyNumberFormat="1" applyFont="1" applyFill="1" applyBorder="1" applyAlignment="1">
      <alignment horizontal="center" vertical="top"/>
    </xf>
    <xf numFmtId="3" fontId="12" fillId="6" borderId="46" xfId="0" applyNumberFormat="1" applyFont="1" applyFill="1" applyBorder="1" applyAlignment="1">
      <alignment horizontal="center" vertical="top"/>
    </xf>
    <xf numFmtId="165" fontId="12" fillId="6" borderId="65" xfId="0" applyNumberFormat="1" applyFont="1" applyFill="1" applyBorder="1" applyAlignment="1">
      <alignment horizontal="center" vertical="top"/>
    </xf>
    <xf numFmtId="165" fontId="12" fillId="6" borderId="6" xfId="0" applyNumberFormat="1" applyFont="1" applyFill="1" applyBorder="1" applyAlignment="1">
      <alignment vertical="top" wrapText="1"/>
    </xf>
    <xf numFmtId="165" fontId="12" fillId="6" borderId="66" xfId="0" applyNumberFormat="1" applyFont="1" applyFill="1" applyBorder="1" applyAlignment="1">
      <alignment vertical="top" wrapText="1"/>
    </xf>
    <xf numFmtId="0" fontId="12" fillId="6" borderId="97" xfId="0" applyFont="1" applyFill="1" applyBorder="1" applyAlignment="1">
      <alignment horizontal="center" vertical="top"/>
    </xf>
    <xf numFmtId="165" fontId="12" fillId="6" borderId="97" xfId="0" applyNumberFormat="1" applyFont="1" applyFill="1" applyBorder="1" applyAlignment="1">
      <alignment horizontal="center" vertical="top"/>
    </xf>
    <xf numFmtId="165" fontId="12" fillId="6" borderId="100" xfId="0" applyNumberFormat="1" applyFont="1" applyFill="1" applyBorder="1" applyAlignment="1">
      <alignment horizontal="center" vertical="top"/>
    </xf>
    <xf numFmtId="165" fontId="12" fillId="6" borderId="98" xfId="0" applyNumberFormat="1" applyFont="1" applyFill="1" applyBorder="1" applyAlignment="1">
      <alignment horizontal="center" vertical="top"/>
    </xf>
    <xf numFmtId="3" fontId="12" fillId="6" borderId="95" xfId="0" applyNumberFormat="1" applyFont="1" applyFill="1" applyBorder="1" applyAlignment="1">
      <alignment horizontal="center" vertical="top"/>
    </xf>
    <xf numFmtId="3" fontId="12" fillId="6" borderId="22" xfId="0" applyNumberFormat="1" applyFont="1" applyFill="1" applyBorder="1" applyAlignment="1">
      <alignment horizontal="center" vertical="top"/>
    </xf>
    <xf numFmtId="165" fontId="24" fillId="0" borderId="20" xfId="0" applyNumberFormat="1" applyFont="1" applyBorder="1" applyAlignment="1">
      <alignment horizontal="center" vertical="top"/>
    </xf>
    <xf numFmtId="49" fontId="23" fillId="6" borderId="39" xfId="0" applyNumberFormat="1" applyFont="1" applyFill="1" applyBorder="1" applyAlignment="1">
      <alignment horizontal="center" vertical="center" textRotation="90" wrapText="1"/>
    </xf>
    <xf numFmtId="0" fontId="16" fillId="6" borderId="44" xfId="0" applyFont="1" applyFill="1" applyBorder="1" applyAlignment="1">
      <alignment horizontal="center" vertical="top" wrapText="1"/>
    </xf>
    <xf numFmtId="49" fontId="33" fillId="0" borderId="34" xfId="0" applyNumberFormat="1" applyFont="1" applyBorder="1" applyAlignment="1">
      <alignment horizontal="center" vertical="center" textRotation="90" wrapText="1"/>
    </xf>
    <xf numFmtId="3" fontId="24" fillId="6" borderId="28" xfId="0" applyNumberFormat="1" applyFont="1" applyFill="1" applyBorder="1" applyAlignment="1">
      <alignment horizontal="center" vertical="top"/>
    </xf>
    <xf numFmtId="3" fontId="24" fillId="6" borderId="45" xfId="0" applyNumberFormat="1" applyFont="1" applyFill="1" applyBorder="1" applyAlignment="1">
      <alignment horizontal="center" vertical="top"/>
    </xf>
    <xf numFmtId="3" fontId="24" fillId="6" borderId="16" xfId="0" applyNumberFormat="1" applyFont="1" applyFill="1" applyBorder="1" applyAlignment="1">
      <alignment horizontal="center" vertical="top"/>
    </xf>
    <xf numFmtId="3" fontId="24" fillId="6" borderId="73" xfId="0" applyNumberFormat="1" applyFont="1" applyFill="1" applyBorder="1" applyAlignment="1">
      <alignment horizontal="center" vertical="top"/>
    </xf>
    <xf numFmtId="49" fontId="23" fillId="0" borderId="40" xfId="0" applyNumberFormat="1" applyFont="1" applyBorder="1" applyAlignment="1">
      <alignment horizontal="center" vertical="center" textRotation="90" wrapText="1"/>
    </xf>
    <xf numFmtId="49" fontId="12" fillId="6" borderId="0" xfId="0" applyNumberFormat="1" applyFont="1" applyFill="1" applyBorder="1" applyAlignment="1">
      <alignment horizontal="center" vertical="top" wrapText="1"/>
    </xf>
    <xf numFmtId="0" fontId="20" fillId="6" borderId="61" xfId="0" applyFont="1" applyFill="1" applyBorder="1" applyAlignment="1">
      <alignment horizontal="center" vertical="center" textRotation="90" wrapText="1"/>
    </xf>
    <xf numFmtId="0" fontId="36" fillId="6" borderId="29" xfId="0" applyFont="1" applyFill="1" applyBorder="1" applyAlignment="1">
      <alignment horizontal="center" vertical="center" textRotation="90" wrapText="1"/>
    </xf>
    <xf numFmtId="0" fontId="39" fillId="6" borderId="12" xfId="0" applyFont="1" applyFill="1" applyBorder="1" applyAlignment="1">
      <alignment horizontal="center" vertical="center" textRotation="90" wrapText="1"/>
    </xf>
    <xf numFmtId="165" fontId="3" fillId="6" borderId="90" xfId="0" applyNumberFormat="1" applyFont="1" applyFill="1" applyBorder="1" applyAlignment="1">
      <alignment horizontal="left" vertical="top" wrapText="1"/>
    </xf>
    <xf numFmtId="165" fontId="3" fillId="6" borderId="78" xfId="0" applyNumberFormat="1" applyFont="1" applyFill="1" applyBorder="1" applyAlignment="1">
      <alignment horizontal="left" vertical="top" wrapText="1"/>
    </xf>
    <xf numFmtId="49" fontId="12" fillId="6" borderId="13" xfId="0" applyNumberFormat="1" applyFont="1" applyFill="1" applyBorder="1" applyAlignment="1">
      <alignment horizontal="center" vertical="center" textRotation="90" wrapText="1"/>
    </xf>
    <xf numFmtId="3" fontId="12" fillId="6" borderId="61" xfId="0" applyNumberFormat="1" applyFont="1" applyFill="1" applyBorder="1" applyAlignment="1">
      <alignment horizontal="center" vertical="center" textRotation="90" wrapText="1"/>
    </xf>
    <xf numFmtId="49" fontId="12" fillId="6" borderId="28" xfId="0" applyNumberFormat="1" applyFont="1" applyFill="1" applyBorder="1" applyAlignment="1">
      <alignment horizontal="center" vertical="center" textRotation="90" wrapText="1"/>
    </xf>
    <xf numFmtId="0" fontId="22" fillId="6" borderId="20" xfId="0" applyFont="1" applyFill="1" applyBorder="1" applyAlignment="1">
      <alignment horizontal="center" wrapText="1"/>
    </xf>
    <xf numFmtId="165" fontId="10" fillId="6" borderId="33" xfId="0" applyNumberFormat="1" applyFont="1" applyFill="1" applyBorder="1" applyAlignment="1">
      <alignment horizontal="center" vertical="top"/>
    </xf>
    <xf numFmtId="165" fontId="10" fillId="6" borderId="44"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0" fontId="12" fillId="6" borderId="33" xfId="0" applyFont="1" applyFill="1" applyBorder="1" applyAlignment="1">
      <alignment horizontal="center" vertical="center" textRotation="90" wrapText="1"/>
    </xf>
    <xf numFmtId="0" fontId="19" fillId="0" borderId="36" xfId="0" applyFont="1" applyBorder="1" applyAlignment="1">
      <alignment horizontal="center" vertical="center" wrapText="1"/>
    </xf>
    <xf numFmtId="0" fontId="12" fillId="6" borderId="32" xfId="0" applyFont="1" applyFill="1" applyBorder="1" applyAlignment="1">
      <alignment horizontal="left" vertical="top" wrapText="1"/>
    </xf>
    <xf numFmtId="0" fontId="12" fillId="6" borderId="29" xfId="0" applyFont="1" applyFill="1" applyBorder="1" applyAlignment="1">
      <alignment horizontal="left" vertical="top" wrapText="1"/>
    </xf>
    <xf numFmtId="49" fontId="19" fillId="2" borderId="24" xfId="0" applyNumberFormat="1" applyFont="1" applyFill="1" applyBorder="1" applyAlignment="1">
      <alignment horizontal="center" vertical="top"/>
    </xf>
    <xf numFmtId="49" fontId="19" fillId="9" borderId="33" xfId="0" applyNumberFormat="1" applyFont="1" applyFill="1" applyBorder="1" applyAlignment="1">
      <alignment horizontal="center" vertical="top"/>
    </xf>
    <xf numFmtId="49" fontId="19" fillId="2" borderId="37" xfId="0" applyNumberFormat="1" applyFont="1" applyFill="1" applyBorder="1" applyAlignment="1">
      <alignment horizontal="center" vertical="top"/>
    </xf>
    <xf numFmtId="49" fontId="19" fillId="9" borderId="6" xfId="0" applyNumberFormat="1" applyFont="1" applyFill="1" applyBorder="1" applyAlignment="1">
      <alignment horizontal="center" vertical="top"/>
    </xf>
    <xf numFmtId="0" fontId="16" fillId="0" borderId="0" xfId="0" applyFont="1" applyAlignment="1">
      <alignment vertical="top" wrapText="1"/>
    </xf>
    <xf numFmtId="0" fontId="12" fillId="0" borderId="0" xfId="0" applyFont="1" applyBorder="1" applyAlignment="1">
      <alignment horizontal="left" vertical="top" wrapText="1"/>
    </xf>
    <xf numFmtId="49" fontId="5" fillId="6" borderId="15" xfId="0" applyNumberFormat="1" applyFont="1" applyFill="1" applyBorder="1" applyAlignment="1">
      <alignment horizontal="center" vertical="top"/>
    </xf>
    <xf numFmtId="0" fontId="3" fillId="0" borderId="0" xfId="0" applyFont="1" applyAlignment="1">
      <alignment vertical="center" wrapText="1"/>
    </xf>
    <xf numFmtId="0" fontId="6" fillId="0" borderId="0" xfId="0" applyFont="1" applyAlignment="1"/>
    <xf numFmtId="0" fontId="29" fillId="0" borderId="0" xfId="0" applyFont="1" applyAlignment="1">
      <alignment horizontal="center" vertical="top" wrapText="1"/>
    </xf>
    <xf numFmtId="0" fontId="3" fillId="0" borderId="90" xfId="0" applyFont="1" applyFill="1" applyBorder="1" applyAlignment="1">
      <alignment horizontal="left" vertical="top" wrapText="1"/>
    </xf>
    <xf numFmtId="0" fontId="3" fillId="0" borderId="99" xfId="0" applyFont="1" applyFill="1" applyBorder="1" applyAlignment="1">
      <alignment horizontal="left" vertical="top" wrapText="1"/>
    </xf>
    <xf numFmtId="49" fontId="19" fillId="6" borderId="17" xfId="0" applyNumberFormat="1" applyFont="1" applyFill="1" applyBorder="1" applyAlignment="1">
      <alignment horizontal="center" vertical="top"/>
    </xf>
    <xf numFmtId="49" fontId="19" fillId="9" borderId="33" xfId="0" applyNumberFormat="1" applyFont="1" applyFill="1" applyBorder="1" applyAlignment="1">
      <alignment horizontal="center" vertical="top"/>
    </xf>
    <xf numFmtId="0" fontId="12" fillId="6" borderId="33" xfId="0" applyFont="1" applyFill="1" applyBorder="1" applyAlignment="1">
      <alignment horizontal="center" vertical="center" textRotation="90" wrapText="1"/>
    </xf>
    <xf numFmtId="0" fontId="3" fillId="6" borderId="23" xfId="0" applyFont="1" applyFill="1" applyBorder="1" applyAlignment="1">
      <alignment horizontal="left" vertical="top" wrapText="1"/>
    </xf>
    <xf numFmtId="0" fontId="3" fillId="6" borderId="32" xfId="0" applyFont="1" applyFill="1" applyBorder="1" applyAlignment="1">
      <alignment horizontal="left" vertical="top" wrapText="1"/>
    </xf>
    <xf numFmtId="3" fontId="3" fillId="0" borderId="0" xfId="0" applyNumberFormat="1" applyFont="1" applyBorder="1" applyAlignment="1">
      <alignment vertical="top"/>
    </xf>
    <xf numFmtId="0" fontId="3" fillId="0" borderId="72" xfId="0" applyFont="1" applyBorder="1" applyAlignment="1">
      <alignment horizontal="center" vertical="center" textRotation="90"/>
    </xf>
    <xf numFmtId="0" fontId="3" fillId="0" borderId="77" xfId="0" applyFont="1" applyBorder="1" applyAlignment="1">
      <alignment horizontal="center" vertical="center" textRotation="90"/>
    </xf>
    <xf numFmtId="0" fontId="3" fillId="0" borderId="2" xfId="0" applyFont="1" applyBorder="1" applyAlignment="1">
      <alignment horizontal="center" vertical="center" textRotation="90"/>
    </xf>
    <xf numFmtId="49" fontId="19" fillId="6" borderId="37" xfId="0" applyNumberFormat="1" applyFont="1" applyFill="1" applyBorder="1" applyAlignment="1">
      <alignment horizontal="center" vertical="top"/>
    </xf>
    <xf numFmtId="0" fontId="12" fillId="6" borderId="4" xfId="0" applyFont="1" applyFill="1" applyBorder="1" applyAlignment="1">
      <alignment horizontal="center" vertical="top" wrapText="1"/>
    </xf>
    <xf numFmtId="165" fontId="12" fillId="6" borderId="4" xfId="0" applyNumberFormat="1" applyFont="1" applyFill="1" applyBorder="1" applyAlignment="1">
      <alignment horizontal="right" vertical="top"/>
    </xf>
    <xf numFmtId="165" fontId="12" fillId="6" borderId="0" xfId="0" applyNumberFormat="1" applyFont="1" applyFill="1" applyBorder="1" applyAlignment="1">
      <alignment horizontal="right" vertical="top"/>
    </xf>
    <xf numFmtId="0" fontId="19" fillId="6" borderId="7" xfId="0" applyFont="1" applyFill="1" applyBorder="1" applyAlignment="1">
      <alignment vertical="top" wrapText="1"/>
    </xf>
    <xf numFmtId="3" fontId="19" fillId="6" borderId="37" xfId="0" applyNumberFormat="1" applyFont="1" applyFill="1" applyBorder="1" applyAlignment="1">
      <alignment horizontal="center" vertical="top" wrapText="1"/>
    </xf>
    <xf numFmtId="3" fontId="19" fillId="6" borderId="15" xfId="0" applyNumberFormat="1" applyFont="1" applyFill="1" applyBorder="1" applyAlignment="1">
      <alignment horizontal="center" vertical="top" wrapText="1"/>
    </xf>
    <xf numFmtId="49" fontId="12" fillId="6" borderId="15" xfId="0" applyNumberFormat="1" applyFont="1" applyFill="1" applyBorder="1" applyAlignment="1">
      <alignment horizontal="center" vertical="top"/>
    </xf>
    <xf numFmtId="0" fontId="3" fillId="6" borderId="53" xfId="0" applyFont="1" applyFill="1" applyBorder="1" applyAlignment="1">
      <alignment horizontal="center" vertical="top"/>
    </xf>
    <xf numFmtId="165" fontId="12" fillId="6" borderId="5" xfId="0" applyNumberFormat="1" applyFont="1" applyFill="1" applyBorder="1" applyAlignment="1">
      <alignment horizontal="center" vertical="top"/>
    </xf>
    <xf numFmtId="3" fontId="12" fillId="3" borderId="24" xfId="0" applyNumberFormat="1" applyFont="1" applyFill="1" applyBorder="1" applyAlignment="1">
      <alignment horizontal="center" vertical="top"/>
    </xf>
    <xf numFmtId="3" fontId="12" fillId="3" borderId="46" xfId="0" applyNumberFormat="1" applyFont="1" applyFill="1" applyBorder="1" applyAlignment="1">
      <alignment horizontal="center" vertical="top"/>
    </xf>
    <xf numFmtId="0" fontId="3" fillId="0" borderId="29" xfId="0" applyFont="1" applyFill="1" applyBorder="1" applyAlignment="1">
      <alignment horizontal="left" vertical="top" wrapText="1"/>
    </xf>
    <xf numFmtId="0" fontId="20" fillId="6" borderId="6" xfId="0" applyFont="1" applyFill="1" applyBorder="1" applyAlignment="1">
      <alignment horizontal="center" vertical="center" textRotation="90" wrapText="1"/>
    </xf>
    <xf numFmtId="0" fontId="12" fillId="6" borderId="67" xfId="0" applyFont="1" applyFill="1" applyBorder="1" applyAlignment="1">
      <alignment horizontal="center" vertical="top"/>
    </xf>
    <xf numFmtId="3" fontId="19" fillId="6" borderId="37" xfId="0" applyNumberFormat="1" applyFont="1" applyFill="1" applyBorder="1" applyAlignment="1">
      <alignment horizontal="left" vertical="top" wrapText="1"/>
    </xf>
    <xf numFmtId="3" fontId="12" fillId="6" borderId="67" xfId="0" applyNumberFormat="1" applyFont="1" applyFill="1" applyBorder="1" applyAlignment="1">
      <alignment horizontal="center" vertical="center" textRotation="90" wrapText="1"/>
    </xf>
    <xf numFmtId="3" fontId="19" fillId="6" borderId="25" xfId="0" applyNumberFormat="1" applyFont="1" applyFill="1" applyBorder="1" applyAlignment="1">
      <alignment horizontal="center" vertical="top"/>
    </xf>
    <xf numFmtId="3" fontId="12" fillId="0" borderId="49" xfId="0" applyNumberFormat="1" applyFont="1" applyFill="1" applyBorder="1" applyAlignment="1">
      <alignment horizontal="center" vertical="top"/>
    </xf>
    <xf numFmtId="165" fontId="12" fillId="0" borderId="67" xfId="0" applyNumberFormat="1" applyFont="1" applyFill="1" applyBorder="1" applyAlignment="1">
      <alignment horizontal="center" vertical="top"/>
    </xf>
    <xf numFmtId="165" fontId="12" fillId="0" borderId="49" xfId="0" applyNumberFormat="1" applyFont="1" applyFill="1" applyBorder="1" applyAlignment="1">
      <alignment horizontal="center" vertical="top"/>
    </xf>
    <xf numFmtId="3" fontId="12" fillId="0" borderId="6" xfId="0" applyNumberFormat="1" applyFont="1" applyFill="1" applyBorder="1" applyAlignment="1">
      <alignment vertical="top" wrapText="1"/>
    </xf>
    <xf numFmtId="3" fontId="12" fillId="0" borderId="24" xfId="0" applyNumberFormat="1" applyFont="1" applyFill="1" applyBorder="1" applyAlignment="1">
      <alignment horizontal="center" vertical="top"/>
    </xf>
    <xf numFmtId="3" fontId="12" fillId="0" borderId="46" xfId="0" applyNumberFormat="1" applyFont="1" applyFill="1" applyBorder="1" applyAlignment="1">
      <alignment horizontal="center" vertical="top"/>
    </xf>
    <xf numFmtId="3" fontId="12" fillId="0" borderId="61" xfId="0" applyNumberFormat="1" applyFont="1" applyFill="1" applyBorder="1" applyAlignment="1">
      <alignment horizontal="center" vertical="top"/>
    </xf>
    <xf numFmtId="165" fontId="12" fillId="0" borderId="61" xfId="0" applyNumberFormat="1" applyFont="1" applyFill="1" applyBorder="1" applyAlignment="1">
      <alignment horizontal="center" vertical="top"/>
    </xf>
    <xf numFmtId="165" fontId="12" fillId="0" borderId="20" xfId="0" applyNumberFormat="1" applyFont="1" applyFill="1" applyBorder="1" applyAlignment="1">
      <alignment horizontal="center" vertical="top"/>
    </xf>
    <xf numFmtId="3" fontId="12" fillId="0" borderId="29" xfId="0" applyNumberFormat="1" applyFont="1" applyFill="1" applyBorder="1" applyAlignment="1">
      <alignment vertical="top" wrapText="1"/>
    </xf>
    <xf numFmtId="3" fontId="12" fillId="0" borderId="28" xfId="0" applyNumberFormat="1" applyFont="1" applyFill="1" applyBorder="1" applyAlignment="1">
      <alignment horizontal="center" vertical="top"/>
    </xf>
    <xf numFmtId="3" fontId="12" fillId="0" borderId="45" xfId="0" applyNumberFormat="1" applyFont="1" applyFill="1" applyBorder="1" applyAlignment="1">
      <alignment horizontal="center" vertical="top"/>
    </xf>
    <xf numFmtId="0" fontId="19" fillId="6" borderId="32" xfId="0" applyFont="1" applyFill="1" applyBorder="1" applyAlignment="1">
      <alignment vertical="top" wrapText="1"/>
    </xf>
    <xf numFmtId="3" fontId="19" fillId="6" borderId="40" xfId="0" applyNumberFormat="1" applyFont="1" applyFill="1" applyBorder="1" applyAlignment="1">
      <alignment horizontal="center" vertical="top" wrapText="1"/>
    </xf>
    <xf numFmtId="3" fontId="19" fillId="6" borderId="17" xfId="0" applyNumberFormat="1" applyFont="1" applyFill="1" applyBorder="1" applyAlignment="1">
      <alignment horizontal="center" vertical="top" wrapText="1"/>
    </xf>
    <xf numFmtId="0" fontId="3" fillId="0" borderId="7" xfId="0" applyFont="1" applyBorder="1" applyAlignment="1">
      <alignment vertical="top" wrapText="1"/>
    </xf>
    <xf numFmtId="0" fontId="12" fillId="6" borderId="60" xfId="0" applyFont="1" applyFill="1" applyBorder="1" applyAlignment="1">
      <alignment vertical="top" wrapText="1"/>
    </xf>
    <xf numFmtId="3" fontId="12" fillId="6" borderId="31" xfId="0" applyNumberFormat="1" applyFont="1" applyFill="1" applyBorder="1" applyAlignment="1">
      <alignment horizontal="center" vertical="top"/>
    </xf>
    <xf numFmtId="0" fontId="19" fillId="6" borderId="17" xfId="0" applyFont="1" applyFill="1" applyBorder="1" applyAlignment="1">
      <alignment vertical="top" wrapText="1"/>
    </xf>
    <xf numFmtId="3" fontId="19" fillId="6" borderId="13" xfId="0" applyNumberFormat="1" applyFont="1" applyFill="1" applyBorder="1" applyAlignment="1">
      <alignment horizontal="center" vertical="top"/>
    </xf>
    <xf numFmtId="49" fontId="19" fillId="6" borderId="43" xfId="0" applyNumberFormat="1" applyFont="1" applyFill="1" applyBorder="1" applyAlignment="1">
      <alignment horizontal="left" vertical="top"/>
    </xf>
    <xf numFmtId="0" fontId="19" fillId="6" borderId="25" xfId="0" applyFont="1" applyFill="1" applyBorder="1" applyAlignment="1">
      <alignment horizontal="left" vertical="top" wrapText="1"/>
    </xf>
    <xf numFmtId="0" fontId="0" fillId="6" borderId="27" xfId="0" applyFill="1" applyBorder="1" applyAlignment="1">
      <alignment horizontal="left" vertical="top" wrapText="1"/>
    </xf>
    <xf numFmtId="0" fontId="12" fillId="6" borderId="27" xfId="0" applyFont="1" applyFill="1" applyBorder="1" applyAlignment="1">
      <alignment horizontal="left" vertical="top" wrapText="1"/>
    </xf>
    <xf numFmtId="165" fontId="12" fillId="6" borderId="39" xfId="0" applyNumberFormat="1" applyFont="1" applyFill="1" applyBorder="1" applyAlignment="1">
      <alignment horizontal="left" vertical="top" wrapText="1"/>
    </xf>
    <xf numFmtId="3" fontId="5" fillId="6" borderId="0" xfId="0" applyNumberFormat="1" applyFont="1" applyFill="1" applyBorder="1" applyAlignment="1">
      <alignment vertical="top"/>
    </xf>
    <xf numFmtId="165" fontId="19" fillId="8" borderId="61" xfId="0" applyNumberFormat="1" applyFont="1" applyFill="1" applyBorder="1" applyAlignment="1">
      <alignment horizontal="center" vertical="top"/>
    </xf>
    <xf numFmtId="0" fontId="12" fillId="6" borderId="7" xfId="0" applyFont="1" applyFill="1" applyBorder="1" applyAlignment="1">
      <alignment vertical="center" textRotation="90" wrapText="1"/>
    </xf>
    <xf numFmtId="49" fontId="23" fillId="3" borderId="44" xfId="0" applyNumberFormat="1" applyFont="1" applyFill="1" applyBorder="1" applyAlignment="1">
      <alignment horizontal="center" vertical="top"/>
    </xf>
    <xf numFmtId="0" fontId="12" fillId="6" borderId="37" xfId="0" applyFont="1" applyFill="1" applyBorder="1" applyAlignment="1">
      <alignment vertical="top" wrapText="1"/>
    </xf>
    <xf numFmtId="49" fontId="23" fillId="3" borderId="13" xfId="0" applyNumberFormat="1" applyFont="1" applyFill="1" applyBorder="1" applyAlignment="1">
      <alignment horizontal="center" vertical="top"/>
    </xf>
    <xf numFmtId="0" fontId="12" fillId="6" borderId="17" xfId="0" applyFont="1" applyFill="1" applyBorder="1" applyAlignment="1">
      <alignment vertical="top" wrapText="1"/>
    </xf>
    <xf numFmtId="0" fontId="24" fillId="6" borderId="7" xfId="0" applyFont="1" applyFill="1" applyBorder="1" applyAlignment="1">
      <alignment horizontal="left" vertical="center" wrapText="1"/>
    </xf>
    <xf numFmtId="3" fontId="10" fillId="6" borderId="13" xfId="0" applyNumberFormat="1" applyFont="1" applyFill="1" applyBorder="1" applyAlignment="1">
      <alignment horizontal="center" vertical="top"/>
    </xf>
    <xf numFmtId="3" fontId="12" fillId="6" borderId="15" xfId="0" applyNumberFormat="1" applyFont="1" applyFill="1" applyBorder="1" applyAlignment="1">
      <alignment horizontal="center" vertical="top"/>
    </xf>
    <xf numFmtId="0" fontId="12" fillId="0" borderId="33" xfId="0" applyFont="1" applyFill="1" applyBorder="1" applyAlignment="1">
      <alignment horizontal="center" vertical="top"/>
    </xf>
    <xf numFmtId="3" fontId="5" fillId="3" borderId="0" xfId="0" applyNumberFormat="1" applyFont="1" applyFill="1" applyBorder="1" applyAlignment="1">
      <alignment horizontal="left" vertical="top" wrapText="1"/>
    </xf>
    <xf numFmtId="165" fontId="19" fillId="8" borderId="77" xfId="0" applyNumberFormat="1" applyFont="1" applyFill="1" applyBorder="1" applyAlignment="1">
      <alignment horizontal="center" vertical="top"/>
    </xf>
    <xf numFmtId="165" fontId="19" fillId="8" borderId="72" xfId="0" applyNumberFormat="1" applyFont="1" applyFill="1" applyBorder="1" applyAlignment="1">
      <alignment horizontal="center" vertical="top"/>
    </xf>
    <xf numFmtId="165" fontId="19" fillId="8" borderId="31" xfId="0" applyNumberFormat="1" applyFont="1" applyFill="1" applyBorder="1" applyAlignment="1">
      <alignment horizontal="center" vertical="top"/>
    </xf>
    <xf numFmtId="165" fontId="12" fillId="6" borderId="37" xfId="0" applyNumberFormat="1" applyFont="1" applyFill="1" applyBorder="1" applyAlignment="1">
      <alignment horizontal="left" vertical="top" wrapText="1"/>
    </xf>
    <xf numFmtId="165" fontId="12" fillId="0" borderId="85" xfId="0" applyNumberFormat="1" applyFont="1" applyFill="1" applyBorder="1" applyAlignment="1">
      <alignment vertical="top" wrapText="1"/>
    </xf>
    <xf numFmtId="3" fontId="12" fillId="6" borderId="33" xfId="0" applyNumberFormat="1" applyFont="1" applyFill="1" applyBorder="1" applyAlignment="1">
      <alignment horizontal="center" vertical="center" textRotation="90" wrapText="1"/>
    </xf>
    <xf numFmtId="165" fontId="12" fillId="6" borderId="32" xfId="0" applyNumberFormat="1" applyFont="1" applyFill="1" applyBorder="1" applyAlignment="1">
      <alignment horizontal="center" vertical="top"/>
    </xf>
    <xf numFmtId="0" fontId="12" fillId="6" borderId="66" xfId="0"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49" fontId="12" fillId="6" borderId="13"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left" vertical="top" wrapText="1"/>
    </xf>
    <xf numFmtId="49" fontId="19" fillId="6" borderId="13" xfId="0" applyNumberFormat="1" applyFont="1" applyFill="1" applyBorder="1" applyAlignment="1">
      <alignment horizontal="center" vertical="top"/>
    </xf>
    <xf numFmtId="3" fontId="12" fillId="6" borderId="33" xfId="0" applyNumberFormat="1" applyFont="1" applyFill="1" applyBorder="1" applyAlignment="1">
      <alignment horizontal="center" vertical="center" textRotation="90" wrapText="1"/>
    </xf>
    <xf numFmtId="165" fontId="12" fillId="6" borderId="65" xfId="0" applyNumberFormat="1" applyFont="1" applyFill="1" applyBorder="1" applyAlignment="1">
      <alignment vertical="top" wrapText="1"/>
    </xf>
    <xf numFmtId="0" fontId="16" fillId="6" borderId="4" xfId="0" applyFont="1" applyFill="1" applyBorder="1" applyAlignment="1">
      <alignment horizontal="center" wrapText="1"/>
    </xf>
    <xf numFmtId="3" fontId="12" fillId="0" borderId="4" xfId="0" applyNumberFormat="1" applyFont="1" applyFill="1" applyBorder="1" applyAlignment="1">
      <alignment horizontal="center" vertical="top" wrapText="1"/>
    </xf>
    <xf numFmtId="3" fontId="12" fillId="6" borderId="70" xfId="0" applyNumberFormat="1" applyFont="1" applyFill="1" applyBorder="1" applyAlignment="1">
      <alignment horizontal="center" vertical="top"/>
    </xf>
    <xf numFmtId="0" fontId="16" fillId="0" borderId="0" xfId="0" applyFont="1" applyAlignment="1">
      <alignment vertical="top" wrapText="1"/>
    </xf>
    <xf numFmtId="3" fontId="12" fillId="6" borderId="4" xfId="0" applyNumberFormat="1" applyFont="1" applyFill="1" applyBorder="1" applyAlignment="1">
      <alignment horizontal="center" vertical="top" wrapText="1"/>
    </xf>
    <xf numFmtId="3" fontId="12" fillId="6" borderId="18" xfId="0" applyNumberFormat="1" applyFont="1" applyFill="1" applyBorder="1" applyAlignment="1">
      <alignment horizontal="center" vertical="top" wrapText="1"/>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49" fontId="12" fillId="6" borderId="13" xfId="0" applyNumberFormat="1" applyFont="1" applyFill="1" applyBorder="1" applyAlignment="1">
      <alignment horizontal="center" vertical="center" textRotation="90" wrapText="1"/>
    </xf>
    <xf numFmtId="49" fontId="19" fillId="6" borderId="13" xfId="0" applyNumberFormat="1" applyFont="1" applyFill="1" applyBorder="1" applyAlignment="1">
      <alignment horizontal="center" vertical="top"/>
    </xf>
    <xf numFmtId="3" fontId="12" fillId="6" borderId="33" xfId="0" applyNumberFormat="1" applyFont="1" applyFill="1" applyBorder="1" applyAlignment="1">
      <alignment horizontal="center" vertical="center" textRotation="90" wrapText="1"/>
    </xf>
    <xf numFmtId="165" fontId="3" fillId="6" borderId="65" xfId="0" applyNumberFormat="1" applyFont="1" applyFill="1" applyBorder="1" applyAlignment="1">
      <alignment vertical="top" wrapText="1"/>
    </xf>
    <xf numFmtId="165" fontId="3" fillId="6" borderId="82" xfId="0" applyNumberFormat="1" applyFont="1" applyFill="1" applyBorder="1" applyAlignment="1">
      <alignment vertical="top" wrapText="1"/>
    </xf>
    <xf numFmtId="0" fontId="12" fillId="0" borderId="33" xfId="0" applyFont="1" applyFill="1" applyBorder="1" applyAlignment="1">
      <alignment vertical="top" wrapText="1"/>
    </xf>
    <xf numFmtId="3" fontId="3" fillId="0" borderId="0" xfId="0" applyNumberFormat="1" applyFont="1" applyFill="1" applyBorder="1" applyAlignment="1">
      <alignment horizontal="left" vertical="top" wrapText="1"/>
    </xf>
    <xf numFmtId="0" fontId="1" fillId="0" borderId="0" xfId="0" applyFont="1" applyFill="1"/>
    <xf numFmtId="0" fontId="12" fillId="0" borderId="0" xfId="0" applyFont="1" applyFill="1" applyAlignment="1">
      <alignment horizontal="left" vertical="top"/>
    </xf>
    <xf numFmtId="0" fontId="22" fillId="0" borderId="0" xfId="0" applyFont="1" applyFill="1"/>
    <xf numFmtId="0" fontId="16" fillId="0" borderId="33" xfId="0" applyFont="1" applyFill="1" applyBorder="1" applyAlignment="1">
      <alignment vertical="top"/>
    </xf>
    <xf numFmtId="0" fontId="16" fillId="0" borderId="33" xfId="0" applyFont="1" applyFill="1" applyBorder="1" applyAlignment="1">
      <alignment vertical="top" wrapText="1"/>
    </xf>
    <xf numFmtId="164" fontId="12" fillId="0" borderId="0" xfId="0" applyNumberFormat="1" applyFont="1" applyFill="1" applyBorder="1" applyAlignment="1">
      <alignment vertical="top"/>
    </xf>
    <xf numFmtId="164" fontId="12" fillId="0" borderId="33" xfId="0" applyNumberFormat="1" applyFont="1" applyFill="1" applyBorder="1" applyAlignment="1">
      <alignment vertical="top" wrapText="1"/>
    </xf>
    <xf numFmtId="0" fontId="16" fillId="0" borderId="0" xfId="0" applyFont="1" applyFill="1" applyAlignment="1">
      <alignment vertical="top" wrapText="1"/>
    </xf>
    <xf numFmtId="0" fontId="12" fillId="0" borderId="33" xfId="0" applyFont="1" applyFill="1" applyBorder="1" applyAlignment="1">
      <alignment vertical="top"/>
    </xf>
    <xf numFmtId="0" fontId="12" fillId="0" borderId="0" xfId="0" applyFont="1" applyFill="1" applyBorder="1" applyAlignment="1">
      <alignment horizontal="left" vertical="top"/>
    </xf>
    <xf numFmtId="3" fontId="12" fillId="0" borderId="0" xfId="0" applyNumberFormat="1" applyFont="1" applyFill="1" applyBorder="1" applyAlignment="1">
      <alignment horizontal="left" vertical="top"/>
    </xf>
    <xf numFmtId="0" fontId="12" fillId="0" borderId="0" xfId="0" applyFont="1" applyFill="1" applyBorder="1" applyAlignment="1">
      <alignment horizontal="left" vertical="top" wrapText="1"/>
    </xf>
    <xf numFmtId="0" fontId="42" fillId="0" borderId="0" xfId="0" applyFont="1" applyFill="1" applyAlignment="1">
      <alignment vertical="top" wrapText="1"/>
    </xf>
    <xf numFmtId="0" fontId="12" fillId="0" borderId="33" xfId="0" applyFont="1" applyFill="1" applyBorder="1" applyAlignment="1">
      <alignment horizontal="left" vertical="top" wrapText="1"/>
    </xf>
    <xf numFmtId="165" fontId="3" fillId="0" borderId="7" xfId="0" applyNumberFormat="1" applyFont="1" applyFill="1" applyBorder="1" applyAlignment="1">
      <alignment horizontal="left" vertical="top" wrapText="1"/>
    </xf>
    <xf numFmtId="3" fontId="3" fillId="0" borderId="64" xfId="0" applyNumberFormat="1" applyFont="1" applyFill="1" applyBorder="1" applyAlignment="1">
      <alignment horizontal="center" vertical="top"/>
    </xf>
    <xf numFmtId="165" fontId="3" fillId="0" borderId="64" xfId="0" applyNumberFormat="1" applyFont="1" applyFill="1" applyBorder="1" applyAlignment="1">
      <alignment horizontal="center" vertical="top"/>
    </xf>
    <xf numFmtId="0" fontId="12" fillId="6" borderId="44" xfId="0" applyFont="1" applyFill="1" applyBorder="1" applyAlignment="1">
      <alignment horizontal="center" vertical="top" wrapText="1"/>
    </xf>
    <xf numFmtId="3" fontId="3" fillId="6" borderId="71" xfId="0" applyNumberFormat="1" applyFont="1" applyFill="1" applyBorder="1" applyAlignment="1">
      <alignment vertical="top" wrapText="1"/>
    </xf>
    <xf numFmtId="3" fontId="7" fillId="6" borderId="37" xfId="0" applyNumberFormat="1" applyFont="1" applyFill="1" applyBorder="1" applyAlignment="1">
      <alignment horizontal="center" vertical="top"/>
    </xf>
    <xf numFmtId="0" fontId="16" fillId="6" borderId="7" xfId="0" applyFont="1" applyFill="1" applyBorder="1" applyAlignment="1">
      <alignment horizontal="left" vertical="top" wrapText="1"/>
    </xf>
    <xf numFmtId="165" fontId="20" fillId="6" borderId="33" xfId="0" applyNumberFormat="1" applyFont="1" applyFill="1" applyBorder="1" applyAlignment="1">
      <alignment horizontal="center" vertical="center" textRotation="90" wrapText="1"/>
    </xf>
    <xf numFmtId="49" fontId="19" fillId="6" borderId="15" xfId="0" applyNumberFormat="1" applyFont="1" applyFill="1" applyBorder="1" applyAlignment="1">
      <alignment horizontal="center" vertical="top"/>
    </xf>
    <xf numFmtId="49" fontId="19" fillId="9" borderId="33" xfId="0" applyNumberFormat="1" applyFont="1" applyFill="1" applyBorder="1" applyAlignment="1">
      <alignment horizontal="center" vertical="top"/>
    </xf>
    <xf numFmtId="49" fontId="19" fillId="2" borderId="37" xfId="0" applyNumberFormat="1" applyFont="1" applyFill="1" applyBorder="1" applyAlignment="1">
      <alignment horizontal="center" vertical="top"/>
    </xf>
    <xf numFmtId="0" fontId="18" fillId="8" borderId="0" xfId="0" applyFont="1" applyFill="1" applyBorder="1" applyAlignment="1">
      <alignment horizontal="center" vertical="top"/>
    </xf>
    <xf numFmtId="165" fontId="19" fillId="8" borderId="33" xfId="0" applyNumberFormat="1" applyFont="1" applyFill="1" applyBorder="1" applyAlignment="1">
      <alignment horizontal="center" vertical="top"/>
    </xf>
    <xf numFmtId="165" fontId="12" fillId="6" borderId="43" xfId="0" applyNumberFormat="1" applyFont="1" applyFill="1" applyBorder="1" applyAlignment="1">
      <alignment horizontal="left" vertical="top" wrapText="1"/>
    </xf>
    <xf numFmtId="49" fontId="19" fillId="6" borderId="52" xfId="0" applyNumberFormat="1" applyFont="1" applyFill="1" applyBorder="1" applyAlignment="1">
      <alignment horizontal="center" vertical="top" wrapText="1"/>
    </xf>
    <xf numFmtId="165" fontId="12" fillId="6" borderId="52" xfId="0" applyNumberFormat="1" applyFont="1" applyFill="1" applyBorder="1" applyAlignment="1">
      <alignment horizontal="left" vertical="top" wrapText="1"/>
    </xf>
    <xf numFmtId="165" fontId="12" fillId="8" borderId="60" xfId="0" applyNumberFormat="1" applyFont="1" applyFill="1" applyBorder="1" applyAlignment="1">
      <alignment horizontal="center" vertical="top"/>
    </xf>
    <xf numFmtId="49" fontId="19" fillId="9" borderId="33" xfId="0" applyNumberFormat="1" applyFont="1" applyFill="1" applyBorder="1" applyAlignment="1">
      <alignment horizontal="center" vertical="top"/>
    </xf>
    <xf numFmtId="49" fontId="19" fillId="2" borderId="37" xfId="0" applyNumberFormat="1" applyFont="1" applyFill="1" applyBorder="1" applyAlignment="1">
      <alignment horizontal="center" vertical="top"/>
    </xf>
    <xf numFmtId="49" fontId="19" fillId="6" borderId="13" xfId="0" applyNumberFormat="1" applyFont="1" applyFill="1" applyBorder="1" applyAlignment="1">
      <alignment horizontal="center" vertical="top" wrapText="1"/>
    </xf>
    <xf numFmtId="49" fontId="19" fillId="6" borderId="15" xfId="0" applyNumberFormat="1" applyFont="1" applyFill="1" applyBorder="1" applyAlignment="1">
      <alignment horizontal="center" vertical="top"/>
    </xf>
    <xf numFmtId="165" fontId="20" fillId="6" borderId="33" xfId="0" applyNumberFormat="1" applyFont="1" applyFill="1" applyBorder="1" applyAlignment="1">
      <alignment horizontal="center" vertical="center" textRotation="90" wrapText="1"/>
    </xf>
    <xf numFmtId="49" fontId="23" fillId="6" borderId="37" xfId="0" applyNumberFormat="1" applyFont="1" applyFill="1" applyBorder="1" applyAlignment="1">
      <alignment horizontal="center" vertical="center" textRotation="90" wrapText="1"/>
    </xf>
    <xf numFmtId="3" fontId="12" fillId="6" borderId="33" xfId="0" applyNumberFormat="1" applyFont="1" applyFill="1" applyBorder="1" applyAlignment="1">
      <alignment horizontal="center" vertical="center" textRotation="90" wrapText="1"/>
    </xf>
    <xf numFmtId="49" fontId="19" fillId="9" borderId="61" xfId="0" applyNumberFormat="1" applyFont="1" applyFill="1" applyBorder="1" applyAlignment="1">
      <alignment horizontal="center" vertical="top"/>
    </xf>
    <xf numFmtId="49" fontId="19" fillId="10" borderId="34" xfId="0" applyNumberFormat="1" applyFont="1" applyFill="1" applyBorder="1" applyAlignment="1">
      <alignment horizontal="center" vertical="top"/>
    </xf>
    <xf numFmtId="165" fontId="19" fillId="6" borderId="28" xfId="0" applyNumberFormat="1" applyFont="1" applyFill="1" applyBorder="1" applyAlignment="1">
      <alignment horizontal="center" vertical="top" wrapText="1"/>
    </xf>
    <xf numFmtId="165" fontId="12" fillId="6" borderId="34" xfId="0" applyNumberFormat="1" applyFont="1" applyFill="1" applyBorder="1" applyAlignment="1">
      <alignment horizontal="left" vertical="top" wrapText="1"/>
    </xf>
    <xf numFmtId="165" fontId="20" fillId="6" borderId="61" xfId="0" applyNumberFormat="1" applyFont="1" applyFill="1" applyBorder="1" applyAlignment="1">
      <alignment horizontal="center" vertical="center" textRotation="90" wrapText="1"/>
    </xf>
    <xf numFmtId="165" fontId="27" fillId="6" borderId="34" xfId="0" applyNumberFormat="1" applyFont="1" applyFill="1" applyBorder="1" applyAlignment="1">
      <alignment horizontal="center"/>
    </xf>
    <xf numFmtId="0" fontId="3" fillId="6" borderId="37" xfId="0" applyFont="1" applyFill="1" applyBorder="1" applyAlignment="1">
      <alignment horizontal="left" vertical="top" wrapText="1"/>
    </xf>
    <xf numFmtId="49" fontId="19" fillId="8" borderId="13" xfId="0" applyNumberFormat="1" applyFont="1" applyFill="1" applyBorder="1" applyAlignment="1">
      <alignment horizontal="center" vertical="top" wrapText="1"/>
    </xf>
    <xf numFmtId="49" fontId="19" fillId="9" borderId="6"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2" fillId="6" borderId="4" xfId="0" applyNumberFormat="1" applyFont="1" applyFill="1" applyBorder="1" applyAlignment="1">
      <alignment horizontal="center" vertical="top" wrapText="1"/>
    </xf>
    <xf numFmtId="49" fontId="12" fillId="6" borderId="44" xfId="0" applyNumberFormat="1" applyFont="1" applyFill="1" applyBorder="1" applyAlignment="1">
      <alignment horizontal="center" vertical="top" wrapText="1"/>
    </xf>
    <xf numFmtId="49" fontId="19" fillId="2" borderId="13" xfId="0" applyNumberFormat="1" applyFont="1" applyFill="1" applyBorder="1" applyAlignment="1">
      <alignment horizontal="center" vertical="top"/>
    </xf>
    <xf numFmtId="49" fontId="19" fillId="6" borderId="16" xfId="0" applyNumberFormat="1" applyFont="1" applyFill="1" applyBorder="1" applyAlignment="1">
      <alignment horizontal="center" vertical="top" wrapText="1"/>
    </xf>
    <xf numFmtId="49" fontId="19" fillId="6" borderId="13" xfId="0" applyNumberFormat="1" applyFont="1" applyFill="1" applyBorder="1" applyAlignment="1">
      <alignment horizontal="center" vertical="top" wrapText="1"/>
    </xf>
    <xf numFmtId="0" fontId="3" fillId="6" borderId="17" xfId="0" applyFont="1" applyFill="1" applyBorder="1" applyAlignment="1">
      <alignment horizontal="left" vertical="top" wrapText="1"/>
    </xf>
    <xf numFmtId="49" fontId="19" fillId="6" borderId="28" xfId="0" applyNumberFormat="1" applyFont="1" applyFill="1" applyBorder="1" applyAlignment="1">
      <alignment horizontal="center" vertical="top" wrapText="1"/>
    </xf>
    <xf numFmtId="49" fontId="19" fillId="2" borderId="24" xfId="0" applyNumberFormat="1" applyFont="1" applyFill="1" applyBorder="1" applyAlignment="1">
      <alignment horizontal="center" vertical="top"/>
    </xf>
    <xf numFmtId="3" fontId="12" fillId="6" borderId="4" xfId="0" applyNumberFormat="1" applyFont="1" applyFill="1" applyBorder="1" applyAlignment="1">
      <alignment horizontal="center" vertical="top" wrapText="1"/>
    </xf>
    <xf numFmtId="49" fontId="19" fillId="6" borderId="15" xfId="0" applyNumberFormat="1" applyFont="1" applyFill="1" applyBorder="1" applyAlignment="1">
      <alignment horizontal="center" vertical="top"/>
    </xf>
    <xf numFmtId="49" fontId="23" fillId="0" borderId="34" xfId="0" applyNumberFormat="1" applyFont="1" applyBorder="1" applyAlignment="1">
      <alignment horizontal="center" vertical="center" textRotation="90" wrapText="1"/>
    </xf>
    <xf numFmtId="49" fontId="23" fillId="0" borderId="37" xfId="0" applyNumberFormat="1" applyFont="1" applyFill="1" applyBorder="1" applyAlignment="1">
      <alignment horizontal="center" vertical="center" textRotation="90" wrapText="1"/>
    </xf>
    <xf numFmtId="0" fontId="12" fillId="6" borderId="7" xfId="0" applyFont="1" applyFill="1" applyBorder="1" applyAlignment="1">
      <alignment horizontal="left" vertical="top" wrapText="1"/>
    </xf>
    <xf numFmtId="165" fontId="12" fillId="0" borderId="0" xfId="0" applyNumberFormat="1" applyFont="1" applyFill="1" applyBorder="1" applyAlignment="1">
      <alignment vertical="top"/>
    </xf>
    <xf numFmtId="165" fontId="16" fillId="0" borderId="33" xfId="0" applyNumberFormat="1" applyFont="1" applyFill="1" applyBorder="1" applyAlignment="1">
      <alignment vertical="top"/>
    </xf>
    <xf numFmtId="165" fontId="12" fillId="6" borderId="90" xfId="0" applyNumberFormat="1" applyFont="1" applyFill="1" applyBorder="1" applyAlignment="1">
      <alignment horizontal="center" vertical="top"/>
    </xf>
    <xf numFmtId="0" fontId="12" fillId="6" borderId="33" xfId="0" applyFont="1" applyFill="1" applyBorder="1" applyAlignment="1">
      <alignment horizontal="center" vertical="top" wrapText="1"/>
    </xf>
    <xf numFmtId="0" fontId="12" fillId="6" borderId="4" xfId="0" applyFont="1" applyFill="1" applyBorder="1" applyAlignment="1">
      <alignment horizontal="center" vertical="top"/>
    </xf>
    <xf numFmtId="164" fontId="12" fillId="6" borderId="4" xfId="0" applyNumberFormat="1" applyFont="1" applyFill="1" applyBorder="1" applyAlignment="1">
      <alignment horizontal="center" vertical="top"/>
    </xf>
    <xf numFmtId="0" fontId="12" fillId="6" borderId="4" xfId="0" applyFont="1" applyFill="1" applyBorder="1" applyAlignment="1">
      <alignment vertical="top"/>
    </xf>
    <xf numFmtId="165" fontId="12" fillId="6" borderId="15" xfId="0" applyNumberFormat="1" applyFont="1" applyFill="1" applyBorder="1" applyAlignment="1">
      <alignment vertical="top" wrapText="1"/>
    </xf>
    <xf numFmtId="164" fontId="3" fillId="6" borderId="15" xfId="0" applyNumberFormat="1" applyFont="1" applyFill="1" applyBorder="1" applyAlignment="1">
      <alignment vertical="top" wrapText="1"/>
    </xf>
    <xf numFmtId="0" fontId="3" fillId="6" borderId="15" xfId="0" applyFont="1" applyFill="1" applyBorder="1" applyAlignment="1">
      <alignment vertical="top" wrapText="1"/>
    </xf>
    <xf numFmtId="165" fontId="12" fillId="0" borderId="33" xfId="0" applyNumberFormat="1" applyFont="1" applyBorder="1" applyAlignment="1">
      <alignment horizontal="center" vertical="top"/>
    </xf>
    <xf numFmtId="165" fontId="12" fillId="0" borderId="4" xfId="0" applyNumberFormat="1" applyFont="1" applyBorder="1" applyAlignment="1">
      <alignment horizontal="center" vertical="top"/>
    </xf>
    <xf numFmtId="0" fontId="3" fillId="6" borderId="4" xfId="0" applyFont="1" applyFill="1" applyBorder="1" applyAlignment="1">
      <alignment horizontal="center" vertical="top" wrapText="1"/>
    </xf>
    <xf numFmtId="0" fontId="3" fillId="6" borderId="0" xfId="0" applyFont="1" applyFill="1" applyBorder="1" applyAlignment="1">
      <alignment horizontal="left" vertical="top" wrapText="1"/>
    </xf>
    <xf numFmtId="164" fontId="3" fillId="6" borderId="4" xfId="0" applyNumberFormat="1" applyFont="1" applyFill="1" applyBorder="1" applyAlignment="1">
      <alignment horizontal="center" vertical="top" wrapText="1"/>
    </xf>
    <xf numFmtId="0" fontId="3" fillId="6" borderId="4" xfId="0" applyFont="1" applyFill="1" applyBorder="1" applyAlignment="1">
      <alignment horizontal="left" vertical="top" wrapText="1"/>
    </xf>
    <xf numFmtId="165" fontId="12" fillId="0" borderId="0" xfId="0" applyNumberFormat="1" applyFont="1" applyBorder="1" applyAlignment="1">
      <alignment vertical="top"/>
    </xf>
    <xf numFmtId="3" fontId="12" fillId="6" borderId="4" xfId="0" applyNumberFormat="1" applyFont="1" applyFill="1" applyBorder="1" applyAlignment="1">
      <alignment horizontal="center" vertical="top" wrapText="1"/>
    </xf>
    <xf numFmtId="49" fontId="19" fillId="6" borderId="16" xfId="0" applyNumberFormat="1" applyFont="1" applyFill="1" applyBorder="1" applyAlignment="1">
      <alignment horizontal="center" vertical="top" wrapText="1"/>
    </xf>
    <xf numFmtId="49" fontId="19" fillId="6" borderId="28" xfId="0" applyNumberFormat="1" applyFont="1" applyFill="1" applyBorder="1" applyAlignment="1">
      <alignment horizontal="center" vertical="top" wrapText="1"/>
    </xf>
    <xf numFmtId="49" fontId="19" fillId="9" borderId="6"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49" fontId="19" fillId="6" borderId="13" xfId="0" applyNumberFormat="1" applyFont="1" applyFill="1" applyBorder="1" applyAlignment="1">
      <alignment horizontal="center" vertical="top" wrapText="1"/>
    </xf>
    <xf numFmtId="0" fontId="3" fillId="6" borderId="17" xfId="0" applyFont="1" applyFill="1" applyBorder="1" applyAlignment="1">
      <alignment horizontal="left" vertical="top" wrapText="1"/>
    </xf>
    <xf numFmtId="0" fontId="3" fillId="6" borderId="27" xfId="0" applyFont="1" applyFill="1" applyBorder="1" applyAlignment="1">
      <alignment horizontal="left" vertical="top" wrapText="1"/>
    </xf>
    <xf numFmtId="0" fontId="12" fillId="6" borderId="29" xfId="0" applyFont="1" applyFill="1" applyBorder="1" applyAlignment="1">
      <alignment horizontal="left" vertical="top" wrapText="1"/>
    </xf>
    <xf numFmtId="49" fontId="19" fillId="2" borderId="24" xfId="0" applyNumberFormat="1" applyFont="1" applyFill="1" applyBorder="1" applyAlignment="1">
      <alignment horizontal="center" vertical="top"/>
    </xf>
    <xf numFmtId="49" fontId="19" fillId="6" borderId="15" xfId="0" applyNumberFormat="1" applyFont="1" applyFill="1" applyBorder="1" applyAlignment="1">
      <alignment horizontal="center" vertical="top"/>
    </xf>
    <xf numFmtId="49" fontId="19" fillId="6" borderId="25" xfId="0" applyNumberFormat="1" applyFont="1" applyFill="1" applyBorder="1" applyAlignment="1">
      <alignment horizontal="center" vertical="top"/>
    </xf>
    <xf numFmtId="0" fontId="12" fillId="6" borderId="7" xfId="0" applyFont="1" applyFill="1" applyBorder="1" applyAlignment="1">
      <alignment horizontal="left" vertical="top" wrapText="1"/>
    </xf>
    <xf numFmtId="49" fontId="19" fillId="6" borderId="24" xfId="0" applyNumberFormat="1" applyFont="1" applyFill="1" applyBorder="1" applyAlignment="1">
      <alignment horizontal="center" vertical="top" wrapText="1"/>
    </xf>
    <xf numFmtId="164" fontId="12" fillId="6" borderId="13" xfId="0" applyNumberFormat="1" applyFont="1" applyFill="1" applyBorder="1" applyAlignment="1">
      <alignment horizontal="center" vertical="top"/>
    </xf>
    <xf numFmtId="164" fontId="12" fillId="6" borderId="44" xfId="0" applyNumberFormat="1" applyFont="1" applyFill="1" applyBorder="1" applyAlignment="1">
      <alignment horizontal="center" vertical="top"/>
    </xf>
    <xf numFmtId="49" fontId="19" fillId="2" borderId="52" xfId="0" applyNumberFormat="1" applyFont="1" applyFill="1" applyBorder="1" applyAlignment="1">
      <alignment horizontal="center" vertical="top"/>
    </xf>
    <xf numFmtId="165" fontId="12" fillId="6" borderId="4" xfId="0" applyNumberFormat="1" applyFont="1" applyFill="1" applyBorder="1" applyAlignment="1">
      <alignment horizontal="center" vertical="top" wrapText="1"/>
    </xf>
    <xf numFmtId="3" fontId="7" fillId="6" borderId="7" xfId="0" applyNumberFormat="1" applyFont="1" applyFill="1" applyBorder="1" applyAlignment="1">
      <alignment vertical="top" wrapText="1"/>
    </xf>
    <xf numFmtId="3" fontId="5" fillId="6" borderId="37" xfId="2" applyNumberFormat="1" applyFont="1" applyFill="1" applyBorder="1" applyAlignment="1">
      <alignment horizontal="center" vertical="top"/>
    </xf>
    <xf numFmtId="3" fontId="3" fillId="6" borderId="87" xfId="0" applyNumberFormat="1" applyFont="1" applyFill="1" applyBorder="1" applyAlignment="1">
      <alignment vertical="top" wrapText="1"/>
    </xf>
    <xf numFmtId="3" fontId="7" fillId="6" borderId="86" xfId="0" applyNumberFormat="1" applyFont="1" applyFill="1" applyBorder="1" applyAlignment="1">
      <alignment horizontal="center" vertical="top"/>
    </xf>
    <xf numFmtId="3" fontId="12" fillId="6" borderId="75" xfId="0" applyNumberFormat="1" applyFont="1" applyFill="1" applyBorder="1" applyAlignment="1">
      <alignment horizontal="center" vertical="top"/>
    </xf>
    <xf numFmtId="0" fontId="3" fillId="6" borderId="82" xfId="0" applyFont="1" applyFill="1" applyBorder="1" applyAlignment="1">
      <alignment vertical="top" wrapText="1"/>
    </xf>
    <xf numFmtId="0" fontId="3" fillId="6" borderId="45" xfId="0" applyFont="1" applyFill="1" applyBorder="1" applyAlignment="1">
      <alignment horizontal="left" vertical="top" wrapText="1"/>
    </xf>
    <xf numFmtId="165" fontId="12" fillId="0" borderId="50" xfId="0" applyNumberFormat="1" applyFont="1" applyBorder="1" applyAlignment="1">
      <alignment horizontal="center" vertical="top"/>
    </xf>
    <xf numFmtId="165" fontId="12" fillId="0" borderId="5" xfId="0" applyNumberFormat="1" applyFont="1" applyBorder="1" applyAlignment="1">
      <alignment horizontal="center" vertical="top"/>
    </xf>
    <xf numFmtId="3" fontId="12" fillId="3" borderId="29" xfId="0" applyNumberFormat="1" applyFont="1" applyFill="1" applyBorder="1" applyAlignment="1">
      <alignment horizontal="left" vertical="top" wrapText="1"/>
    </xf>
    <xf numFmtId="0" fontId="3" fillId="6" borderId="61" xfId="0" applyFont="1" applyFill="1" applyBorder="1" applyAlignment="1">
      <alignment horizontal="center" vertical="top"/>
    </xf>
    <xf numFmtId="165" fontId="20" fillId="0" borderId="32" xfId="0" applyNumberFormat="1" applyFont="1" applyFill="1" applyBorder="1" applyAlignment="1">
      <alignment horizontal="center" vertical="center" textRotation="90" wrapText="1"/>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0" fontId="16" fillId="0" borderId="0" xfId="0" applyFont="1" applyAlignment="1">
      <alignment vertical="top" wrapText="1"/>
    </xf>
    <xf numFmtId="0" fontId="12" fillId="0" borderId="0" xfId="0" applyFont="1" applyBorder="1" applyAlignment="1">
      <alignment horizontal="left" vertical="top" wrapText="1"/>
    </xf>
    <xf numFmtId="49" fontId="19" fillId="6" borderId="37" xfId="0" applyNumberFormat="1" applyFont="1" applyFill="1" applyBorder="1" applyAlignment="1">
      <alignment horizontal="center" vertical="top"/>
    </xf>
    <xf numFmtId="49" fontId="19" fillId="9" borderId="33" xfId="0" applyNumberFormat="1" applyFont="1" applyFill="1" applyBorder="1" applyAlignment="1">
      <alignment horizontal="center" vertical="top"/>
    </xf>
    <xf numFmtId="49" fontId="19" fillId="2" borderId="37" xfId="0" applyNumberFormat="1" applyFont="1" applyFill="1" applyBorder="1" applyAlignment="1">
      <alignment horizontal="center" vertical="top"/>
    </xf>
    <xf numFmtId="49" fontId="19" fillId="6" borderId="13" xfId="0" applyNumberFormat="1" applyFont="1" applyFill="1" applyBorder="1" applyAlignment="1">
      <alignment horizontal="center" vertical="top" wrapText="1"/>
    </xf>
    <xf numFmtId="3" fontId="12" fillId="6" borderId="4" xfId="0" applyNumberFormat="1" applyFont="1" applyFill="1" applyBorder="1" applyAlignment="1">
      <alignment horizontal="center" vertical="top" wrapText="1"/>
    </xf>
    <xf numFmtId="165" fontId="3" fillId="6" borderId="40" xfId="0" applyNumberFormat="1" applyFont="1" applyFill="1" applyBorder="1" applyAlignment="1">
      <alignment horizontal="left" vertical="top" wrapText="1"/>
    </xf>
    <xf numFmtId="165" fontId="3" fillId="6" borderId="29" xfId="0" applyNumberFormat="1" applyFont="1" applyFill="1" applyBorder="1" applyAlignment="1">
      <alignment horizontal="left" vertical="top" wrapText="1"/>
    </xf>
    <xf numFmtId="49" fontId="3" fillId="6" borderId="28" xfId="0" applyNumberFormat="1" applyFont="1" applyFill="1" applyBorder="1" applyAlignment="1">
      <alignment horizontal="center" vertical="top"/>
    </xf>
    <xf numFmtId="165" fontId="3" fillId="6" borderId="92" xfId="0" applyNumberFormat="1" applyFont="1" applyFill="1" applyBorder="1" applyAlignment="1">
      <alignment horizontal="left" vertical="top" wrapText="1"/>
    </xf>
    <xf numFmtId="49" fontId="3" fillId="6" borderId="91" xfId="0" applyNumberFormat="1" applyFont="1" applyFill="1" applyBorder="1" applyAlignment="1">
      <alignment horizontal="center" vertical="top"/>
    </xf>
    <xf numFmtId="3" fontId="12" fillId="6" borderId="91" xfId="0" applyNumberFormat="1" applyFont="1" applyFill="1" applyBorder="1" applyAlignment="1">
      <alignment horizontal="center" vertical="top"/>
    </xf>
    <xf numFmtId="3" fontId="12" fillId="6" borderId="107" xfId="0" applyNumberFormat="1" applyFont="1" applyFill="1" applyBorder="1" applyAlignment="1">
      <alignment horizontal="center" vertical="top"/>
    </xf>
    <xf numFmtId="165" fontId="20" fillId="6" borderId="7" xfId="0" applyNumberFormat="1" applyFont="1" applyFill="1" applyBorder="1" applyAlignment="1">
      <alignment horizontal="center" vertical="center" textRotation="90" wrapText="1"/>
    </xf>
    <xf numFmtId="3" fontId="3" fillId="6" borderId="64" xfId="0" applyNumberFormat="1" applyFont="1" applyFill="1" applyBorder="1" applyAlignment="1">
      <alignment horizontal="center" vertical="top"/>
    </xf>
    <xf numFmtId="165" fontId="3" fillId="6" borderId="27" xfId="0" applyNumberFormat="1" applyFont="1" applyFill="1" applyBorder="1" applyAlignment="1">
      <alignment horizontal="left" vertical="top" wrapText="1"/>
    </xf>
    <xf numFmtId="3" fontId="12" fillId="6" borderId="20" xfId="0" applyNumberFormat="1" applyFont="1" applyFill="1" applyBorder="1" applyAlignment="1">
      <alignment horizontal="center" vertical="top" wrapText="1"/>
    </xf>
    <xf numFmtId="49" fontId="19" fillId="6" borderId="15" xfId="0" applyNumberFormat="1" applyFont="1" applyFill="1" applyBorder="1" applyAlignment="1">
      <alignment horizontal="center" vertical="top"/>
    </xf>
    <xf numFmtId="49" fontId="19" fillId="6" borderId="17" xfId="0" applyNumberFormat="1" applyFont="1" applyFill="1" applyBorder="1" applyAlignment="1">
      <alignment horizontal="center" vertical="top"/>
    </xf>
    <xf numFmtId="49" fontId="12" fillId="6" borderId="4" xfId="0" applyNumberFormat="1" applyFont="1" applyFill="1" applyBorder="1" applyAlignment="1">
      <alignment horizontal="center" vertical="top" wrapText="1"/>
    </xf>
    <xf numFmtId="49" fontId="12" fillId="6" borderId="18" xfId="0" applyNumberFormat="1" applyFont="1" applyFill="1" applyBorder="1" applyAlignment="1">
      <alignment horizontal="center" vertical="top" wrapText="1"/>
    </xf>
    <xf numFmtId="165" fontId="3" fillId="6" borderId="54"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28" xfId="0" applyNumberFormat="1" applyFont="1" applyFill="1" applyBorder="1" applyAlignment="1">
      <alignment horizontal="center" vertical="top"/>
    </xf>
    <xf numFmtId="165" fontId="3" fillId="6" borderId="62" xfId="0" applyNumberFormat="1" applyFont="1" applyFill="1" applyBorder="1" applyAlignment="1">
      <alignment horizontal="center" vertical="top"/>
    </xf>
    <xf numFmtId="165" fontId="3" fillId="6" borderId="1" xfId="0" applyNumberFormat="1" applyFont="1" applyFill="1" applyBorder="1" applyAlignment="1">
      <alignment horizontal="center" vertical="top"/>
    </xf>
    <xf numFmtId="165" fontId="20" fillId="6" borderId="32" xfId="0" applyNumberFormat="1" applyFont="1" applyFill="1" applyBorder="1" applyAlignment="1">
      <alignment horizontal="center" vertical="center" textRotation="90" wrapText="1"/>
    </xf>
    <xf numFmtId="49" fontId="19" fillId="6" borderId="24" xfId="0" applyNumberFormat="1" applyFont="1" applyFill="1" applyBorder="1" applyAlignment="1">
      <alignment horizontal="center" vertical="top" wrapText="1"/>
    </xf>
    <xf numFmtId="49" fontId="19" fillId="6" borderId="13" xfId="0" applyNumberFormat="1" applyFont="1" applyFill="1" applyBorder="1" applyAlignment="1">
      <alignment horizontal="center" vertical="top" wrapText="1"/>
    </xf>
    <xf numFmtId="0" fontId="3" fillId="6" borderId="37" xfId="0" applyFont="1" applyFill="1" applyBorder="1" applyAlignment="1">
      <alignment horizontal="left" vertical="top" wrapText="1"/>
    </xf>
    <xf numFmtId="0" fontId="3" fillId="6" borderId="34" xfId="0" applyFont="1" applyFill="1" applyBorder="1" applyAlignment="1">
      <alignment horizontal="left" vertical="top" wrapText="1"/>
    </xf>
    <xf numFmtId="0" fontId="19" fillId="6" borderId="68" xfId="0" applyFont="1" applyFill="1" applyBorder="1" applyAlignment="1">
      <alignment vertical="top" wrapText="1"/>
    </xf>
    <xf numFmtId="49" fontId="19" fillId="9" borderId="33" xfId="0" applyNumberFormat="1" applyFont="1" applyFill="1" applyBorder="1" applyAlignment="1">
      <alignment horizontal="center" vertical="top"/>
    </xf>
    <xf numFmtId="49" fontId="19" fillId="6" borderId="13" xfId="0" applyNumberFormat="1" applyFont="1" applyFill="1" applyBorder="1" applyAlignment="1">
      <alignment horizontal="center" vertical="top" wrapText="1"/>
    </xf>
    <xf numFmtId="49" fontId="19" fillId="8" borderId="13" xfId="0" applyNumberFormat="1" applyFont="1" applyFill="1" applyBorder="1" applyAlignment="1">
      <alignment horizontal="center" vertical="top" wrapText="1"/>
    </xf>
    <xf numFmtId="49" fontId="19" fillId="6" borderId="28" xfId="0" applyNumberFormat="1" applyFont="1" applyFill="1" applyBorder="1" applyAlignment="1">
      <alignment horizontal="center" vertical="top" wrapText="1"/>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49" fontId="19" fillId="6" borderId="37" xfId="0" applyNumberFormat="1" applyFont="1" applyFill="1" applyBorder="1" applyAlignment="1">
      <alignment horizontal="center" vertical="top"/>
    </xf>
    <xf numFmtId="3" fontId="12" fillId="6" borderId="4" xfId="0" applyNumberFormat="1" applyFont="1" applyFill="1" applyBorder="1" applyAlignment="1">
      <alignment horizontal="center" vertical="top" wrapText="1"/>
    </xf>
    <xf numFmtId="165" fontId="16" fillId="0" borderId="0" xfId="0" applyNumberFormat="1" applyFont="1" applyAlignment="1">
      <alignment vertical="top" wrapText="1"/>
    </xf>
    <xf numFmtId="49" fontId="19" fillId="9" borderId="6"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2" borderId="24"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49" fontId="19" fillId="6" borderId="24" xfId="0" applyNumberFormat="1" applyFont="1" applyFill="1" applyBorder="1" applyAlignment="1">
      <alignment horizontal="center" vertical="top" wrapText="1"/>
    </xf>
    <xf numFmtId="49" fontId="19" fillId="6" borderId="13" xfId="0" applyNumberFormat="1" applyFont="1" applyFill="1" applyBorder="1" applyAlignment="1">
      <alignment horizontal="center" vertical="top" wrapText="1"/>
    </xf>
    <xf numFmtId="0" fontId="3" fillId="6" borderId="15" xfId="0" applyFont="1" applyFill="1" applyBorder="1" applyAlignment="1">
      <alignment horizontal="left" vertical="top" wrapText="1"/>
    </xf>
    <xf numFmtId="165" fontId="3" fillId="6" borderId="17" xfId="0" applyNumberFormat="1" applyFont="1" applyFill="1" applyBorder="1" applyAlignment="1">
      <alignment horizontal="left" vertical="top" wrapText="1"/>
    </xf>
    <xf numFmtId="49" fontId="19" fillId="6" borderId="25" xfId="0" applyNumberFormat="1" applyFont="1" applyFill="1" applyBorder="1" applyAlignment="1">
      <alignment horizontal="center" vertical="top"/>
    </xf>
    <xf numFmtId="49" fontId="19" fillId="9" borderId="33" xfId="0" applyNumberFormat="1" applyFont="1" applyFill="1" applyBorder="1" applyAlignment="1">
      <alignment horizontal="center" vertical="top"/>
    </xf>
    <xf numFmtId="49" fontId="19" fillId="2" borderId="37" xfId="0" applyNumberFormat="1" applyFont="1" applyFill="1" applyBorder="1" applyAlignment="1">
      <alignment horizontal="center" vertical="top"/>
    </xf>
    <xf numFmtId="49" fontId="19" fillId="6" borderId="15"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0" fontId="12" fillId="6" borderId="33" xfId="0" applyFont="1" applyFill="1" applyBorder="1" applyAlignment="1">
      <alignment horizontal="center" vertical="center" textRotation="90" wrapText="1"/>
    </xf>
    <xf numFmtId="49" fontId="19" fillId="6" borderId="37" xfId="0" applyNumberFormat="1" applyFont="1" applyFill="1" applyBorder="1" applyAlignment="1">
      <alignment horizontal="center" vertical="top"/>
    </xf>
    <xf numFmtId="49" fontId="12" fillId="6" borderId="15" xfId="0" applyNumberFormat="1" applyFont="1" applyFill="1" applyBorder="1" applyAlignment="1">
      <alignment horizontal="center" vertical="top"/>
    </xf>
    <xf numFmtId="0" fontId="12" fillId="6" borderId="7" xfId="0" applyFont="1" applyFill="1" applyBorder="1" applyAlignment="1">
      <alignment horizontal="left" vertical="top" wrapText="1"/>
    </xf>
    <xf numFmtId="0" fontId="22" fillId="6" borderId="7" xfId="0" applyFont="1" applyFill="1" applyBorder="1" applyAlignment="1">
      <alignment horizontal="center" vertical="center" textRotation="90" wrapText="1"/>
    </xf>
    <xf numFmtId="0" fontId="16" fillId="0" borderId="0" xfId="0" applyFont="1" applyAlignment="1">
      <alignment vertical="top" wrapText="1"/>
    </xf>
    <xf numFmtId="0" fontId="29" fillId="0" borderId="0" xfId="0" applyFont="1" applyAlignment="1">
      <alignment horizontal="center" vertical="top" wrapText="1"/>
    </xf>
    <xf numFmtId="0" fontId="19" fillId="6" borderId="25" xfId="0" applyFont="1" applyFill="1" applyBorder="1" applyAlignment="1">
      <alignment horizontal="left" vertical="top" wrapText="1"/>
    </xf>
    <xf numFmtId="1" fontId="3" fillId="6" borderId="28" xfId="0" applyNumberFormat="1" applyFont="1" applyFill="1" applyBorder="1" applyAlignment="1">
      <alignment horizontal="center" vertical="top"/>
    </xf>
    <xf numFmtId="3" fontId="3" fillId="6" borderId="17" xfId="0" applyNumberFormat="1" applyFont="1" applyFill="1" applyBorder="1" applyAlignment="1">
      <alignment horizontal="left" vertical="top" wrapText="1"/>
    </xf>
    <xf numFmtId="165" fontId="20" fillId="6" borderId="33" xfId="0" applyNumberFormat="1" applyFont="1" applyFill="1" applyBorder="1" applyAlignment="1">
      <alignment horizontal="center" vertical="center" textRotation="90" wrapText="1"/>
    </xf>
    <xf numFmtId="0" fontId="3" fillId="6" borderId="37" xfId="0" applyFont="1" applyFill="1" applyBorder="1" applyAlignment="1">
      <alignment horizontal="left" vertical="top" wrapText="1"/>
    </xf>
    <xf numFmtId="0" fontId="3" fillId="6" borderId="34" xfId="0" applyFont="1" applyFill="1" applyBorder="1" applyAlignment="1">
      <alignment horizontal="left" vertical="top" wrapText="1"/>
    </xf>
    <xf numFmtId="165" fontId="3" fillId="6" borderId="34" xfId="0" applyNumberFormat="1"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29" xfId="0" applyFont="1" applyFill="1" applyBorder="1" applyAlignment="1">
      <alignment horizontal="left" vertical="top" wrapText="1"/>
    </xf>
    <xf numFmtId="3" fontId="12" fillId="6" borderId="4" xfId="0" applyNumberFormat="1" applyFont="1" applyFill="1" applyBorder="1" applyAlignment="1">
      <alignment horizontal="center" vertical="top" wrapText="1"/>
    </xf>
    <xf numFmtId="49" fontId="19" fillId="6" borderId="27" xfId="0" applyNumberFormat="1" applyFont="1" applyFill="1" applyBorder="1" applyAlignment="1">
      <alignment horizontal="center" vertical="top"/>
    </xf>
    <xf numFmtId="3" fontId="3" fillId="6" borderId="15" xfId="0" applyNumberFormat="1" applyFont="1" applyFill="1" applyBorder="1" applyAlignment="1">
      <alignment horizontal="justify" vertical="top" wrapText="1"/>
    </xf>
    <xf numFmtId="165" fontId="3" fillId="3" borderId="7" xfId="0" applyNumberFormat="1" applyFont="1" applyFill="1" applyBorder="1" applyAlignment="1">
      <alignment vertical="top" wrapText="1"/>
    </xf>
    <xf numFmtId="0" fontId="12" fillId="6" borderId="4" xfId="0" applyFont="1" applyFill="1" applyBorder="1" applyAlignment="1">
      <alignment horizontal="center" vertical="top" wrapText="1"/>
    </xf>
    <xf numFmtId="49" fontId="19" fillId="6" borderId="17" xfId="0" applyNumberFormat="1" applyFont="1" applyFill="1" applyBorder="1" applyAlignment="1">
      <alignment horizontal="center" vertical="top"/>
    </xf>
    <xf numFmtId="0" fontId="19" fillId="6" borderId="68" xfId="0" applyFont="1" applyFill="1" applyBorder="1" applyAlignment="1">
      <alignment vertical="top" wrapText="1"/>
    </xf>
    <xf numFmtId="165" fontId="12" fillId="6" borderId="108" xfId="0" applyNumberFormat="1" applyFont="1" applyFill="1" applyBorder="1" applyAlignment="1">
      <alignment horizontal="center" vertical="top"/>
    </xf>
    <xf numFmtId="165" fontId="12" fillId="6" borderId="33" xfId="0" applyNumberFormat="1" applyFont="1" applyFill="1" applyBorder="1" applyAlignment="1">
      <alignment horizontal="center" vertical="top" wrapText="1"/>
    </xf>
    <xf numFmtId="165" fontId="19" fillId="2" borderId="48" xfId="0" applyNumberFormat="1" applyFont="1" applyFill="1" applyBorder="1" applyAlignment="1">
      <alignment horizontal="center" vertical="top"/>
    </xf>
    <xf numFmtId="165" fontId="19" fillId="8" borderId="0" xfId="0" applyNumberFormat="1" applyFont="1" applyFill="1" applyBorder="1" applyAlignment="1">
      <alignment horizontal="center" vertical="top"/>
    </xf>
    <xf numFmtId="165" fontId="12" fillId="0" borderId="0" xfId="0" applyNumberFormat="1" applyFont="1" applyBorder="1" applyAlignment="1">
      <alignment horizontal="center" vertical="top"/>
    </xf>
    <xf numFmtId="1" fontId="3" fillId="6" borderId="40" xfId="0" applyNumberFormat="1" applyFont="1" applyFill="1" applyBorder="1" applyAlignment="1">
      <alignment horizontal="center" vertical="top"/>
    </xf>
    <xf numFmtId="3" fontId="3" fillId="6" borderId="40" xfId="0" applyNumberFormat="1" applyFont="1" applyFill="1" applyBorder="1" applyAlignment="1">
      <alignment horizontal="center" vertical="top"/>
    </xf>
    <xf numFmtId="3" fontId="3" fillId="0" borderId="39" xfId="0" applyNumberFormat="1" applyFont="1" applyFill="1" applyBorder="1" applyAlignment="1">
      <alignment horizontal="center" vertical="top" wrapText="1"/>
    </xf>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3" fontId="12" fillId="0" borderId="49" xfId="0" applyNumberFormat="1" applyFont="1" applyBorder="1" applyAlignment="1">
      <alignment vertical="top"/>
    </xf>
    <xf numFmtId="3" fontId="19" fillId="6" borderId="4" xfId="0" applyNumberFormat="1" applyFont="1" applyFill="1" applyBorder="1" applyAlignment="1">
      <alignment horizontal="center" vertical="top"/>
    </xf>
    <xf numFmtId="0" fontId="3" fillId="0" borderId="72" xfId="0" applyFont="1" applyBorder="1" applyAlignment="1">
      <alignment horizontal="center" vertical="center" textRotation="90" wrapText="1"/>
    </xf>
    <xf numFmtId="0" fontId="3" fillId="0" borderId="77" xfId="0" applyFont="1" applyBorder="1" applyAlignment="1">
      <alignment horizontal="center" vertical="center" textRotation="90" wrapText="1"/>
    </xf>
    <xf numFmtId="0" fontId="3" fillId="0" borderId="2" xfId="0" applyFont="1" applyBorder="1" applyAlignment="1">
      <alignment horizontal="center" vertical="center" textRotation="90" wrapText="1"/>
    </xf>
    <xf numFmtId="3" fontId="12" fillId="0" borderId="42" xfId="0" applyNumberFormat="1" applyFont="1" applyBorder="1" applyAlignment="1">
      <alignment vertical="top"/>
    </xf>
    <xf numFmtId="165" fontId="19" fillId="8" borderId="62" xfId="0" applyNumberFormat="1" applyFont="1" applyFill="1" applyBorder="1" applyAlignment="1">
      <alignment horizontal="center" vertical="top"/>
    </xf>
    <xf numFmtId="165" fontId="12" fillId="0" borderId="62" xfId="0" applyNumberFormat="1" applyFont="1" applyFill="1" applyBorder="1" applyAlignment="1">
      <alignment horizontal="center" vertical="top"/>
    </xf>
    <xf numFmtId="165" fontId="10" fillId="6" borderId="0" xfId="0" applyNumberFormat="1" applyFont="1" applyFill="1" applyBorder="1" applyAlignment="1">
      <alignment horizontal="center" vertical="top"/>
    </xf>
    <xf numFmtId="0" fontId="12" fillId="6" borderId="0" xfId="0" applyFont="1" applyFill="1" applyBorder="1" applyAlignment="1">
      <alignment horizontal="center" vertical="top"/>
    </xf>
    <xf numFmtId="165" fontId="19" fillId="2" borderId="26" xfId="0" applyNumberFormat="1" applyFont="1" applyFill="1" applyBorder="1" applyAlignment="1">
      <alignment horizontal="center" vertical="top"/>
    </xf>
    <xf numFmtId="165" fontId="19" fillId="8" borderId="28" xfId="0" applyNumberFormat="1" applyFont="1" applyFill="1" applyBorder="1" applyAlignment="1">
      <alignment horizontal="center" vertical="top"/>
    </xf>
    <xf numFmtId="165" fontId="12" fillId="0" borderId="24" xfId="0" applyNumberFormat="1" applyFont="1" applyFill="1" applyBorder="1" applyAlignment="1">
      <alignment horizontal="center" vertical="top"/>
    </xf>
    <xf numFmtId="165" fontId="12" fillId="0" borderId="28" xfId="0" applyNumberFormat="1" applyFont="1" applyFill="1" applyBorder="1" applyAlignment="1">
      <alignment horizontal="center" vertical="top"/>
    </xf>
    <xf numFmtId="165" fontId="10" fillId="6" borderId="13" xfId="0" applyNumberFormat="1" applyFont="1" applyFill="1" applyBorder="1" applyAlignment="1">
      <alignment horizontal="center" vertical="top"/>
    </xf>
    <xf numFmtId="0" fontId="12" fillId="6" borderId="13" xfId="0" applyFont="1" applyFill="1" applyBorder="1" applyAlignment="1">
      <alignment horizontal="center" vertical="top"/>
    </xf>
    <xf numFmtId="165" fontId="12" fillId="6" borderId="33" xfId="0" applyNumberFormat="1" applyFont="1" applyFill="1" applyBorder="1" applyAlignment="1">
      <alignment horizontal="right" vertical="top"/>
    </xf>
    <xf numFmtId="165" fontId="12" fillId="6" borderId="33" xfId="0" applyNumberFormat="1" applyFont="1" applyFill="1" applyBorder="1" applyAlignment="1">
      <alignment horizontal="center" vertical="center"/>
    </xf>
    <xf numFmtId="164" fontId="12" fillId="6" borderId="33" xfId="0" applyNumberFormat="1" applyFont="1" applyFill="1" applyBorder="1" applyAlignment="1">
      <alignment horizontal="center" vertical="top"/>
    </xf>
    <xf numFmtId="165" fontId="12" fillId="0" borderId="46" xfId="0" applyNumberFormat="1" applyFont="1" applyFill="1" applyBorder="1" applyAlignment="1">
      <alignment horizontal="center" vertical="top"/>
    </xf>
    <xf numFmtId="165" fontId="12" fillId="0" borderId="45" xfId="0" applyNumberFormat="1" applyFont="1" applyFill="1" applyBorder="1" applyAlignment="1">
      <alignment horizontal="center" vertical="top"/>
    </xf>
    <xf numFmtId="165" fontId="12" fillId="6" borderId="13" xfId="0" applyNumberFormat="1" applyFont="1" applyFill="1" applyBorder="1" applyAlignment="1">
      <alignment horizontal="right" vertical="top"/>
    </xf>
    <xf numFmtId="165" fontId="12" fillId="6" borderId="13" xfId="0" applyNumberFormat="1" applyFont="1" applyFill="1" applyBorder="1" applyAlignment="1">
      <alignment horizontal="center" vertical="center"/>
    </xf>
    <xf numFmtId="1" fontId="3" fillId="6" borderId="13" xfId="0" applyNumberFormat="1" applyFont="1" applyFill="1" applyBorder="1" applyAlignment="1">
      <alignment horizontal="center" vertical="top" wrapText="1"/>
    </xf>
    <xf numFmtId="3" fontId="12" fillId="6" borderId="52" xfId="0" applyNumberFormat="1" applyFont="1" applyFill="1" applyBorder="1" applyAlignment="1">
      <alignment horizontal="center" vertical="top"/>
    </xf>
    <xf numFmtId="3" fontId="12" fillId="0" borderId="43" xfId="0" applyNumberFormat="1" applyFont="1" applyFill="1" applyBorder="1" applyAlignment="1">
      <alignment horizontal="center" vertical="top"/>
    </xf>
    <xf numFmtId="3" fontId="12" fillId="0" borderId="34" xfId="0" applyNumberFormat="1" applyFont="1" applyFill="1" applyBorder="1" applyAlignment="1">
      <alignment horizontal="center" vertical="top"/>
    </xf>
    <xf numFmtId="3" fontId="12" fillId="3" borderId="34" xfId="0" applyNumberFormat="1" applyFont="1" applyFill="1" applyBorder="1" applyAlignment="1">
      <alignment horizontal="center" vertical="top"/>
    </xf>
    <xf numFmtId="3" fontId="12" fillId="6" borderId="80" xfId="0" applyNumberFormat="1" applyFont="1" applyFill="1" applyBorder="1" applyAlignment="1">
      <alignment horizontal="center" vertical="top"/>
    </xf>
    <xf numFmtId="164" fontId="12" fillId="6" borderId="37" xfId="0" applyNumberFormat="1" applyFont="1" applyFill="1" applyBorder="1" applyAlignment="1">
      <alignment horizontal="center" vertical="top"/>
    </xf>
    <xf numFmtId="49" fontId="23" fillId="3" borderId="37" xfId="0" applyNumberFormat="1" applyFont="1" applyFill="1" applyBorder="1" applyAlignment="1">
      <alignment horizontal="center" vertical="top"/>
    </xf>
    <xf numFmtId="0" fontId="3" fillId="6" borderId="16" xfId="0" applyFont="1" applyFill="1" applyBorder="1" applyAlignment="1">
      <alignment horizontal="left" vertical="top" wrapText="1"/>
    </xf>
    <xf numFmtId="0" fontId="3" fillId="0" borderId="16" xfId="0" applyNumberFormat="1" applyFont="1" applyFill="1" applyBorder="1" applyAlignment="1">
      <alignment horizontal="center" vertical="top"/>
    </xf>
    <xf numFmtId="165" fontId="12" fillId="6" borderId="89" xfId="0" applyNumberFormat="1" applyFont="1" applyFill="1" applyBorder="1" applyAlignment="1">
      <alignment horizontal="center" vertical="top"/>
    </xf>
    <xf numFmtId="165" fontId="12" fillId="0" borderId="57" xfId="0" applyNumberFormat="1" applyFont="1" applyBorder="1" applyAlignment="1">
      <alignment horizontal="center" vertical="top"/>
    </xf>
    <xf numFmtId="165" fontId="12" fillId="0" borderId="59" xfId="0" applyNumberFormat="1" applyFont="1" applyBorder="1" applyAlignment="1">
      <alignment horizontal="center" vertical="top"/>
    </xf>
    <xf numFmtId="165" fontId="12" fillId="0" borderId="10" xfId="0" applyNumberFormat="1" applyFont="1" applyBorder="1" applyAlignment="1">
      <alignment horizontal="center" vertical="top"/>
    </xf>
    <xf numFmtId="165" fontId="12" fillId="6" borderId="50" xfId="0" applyNumberFormat="1" applyFont="1" applyFill="1" applyBorder="1" applyAlignment="1">
      <alignment horizontal="center" vertical="top"/>
    </xf>
    <xf numFmtId="165" fontId="3" fillId="6" borderId="53" xfId="0" applyNumberFormat="1" applyFont="1" applyFill="1" applyBorder="1" applyAlignment="1">
      <alignment horizontal="center" vertical="top"/>
    </xf>
    <xf numFmtId="164" fontId="3" fillId="6" borderId="33" xfId="0" applyNumberFormat="1" applyFont="1" applyFill="1" applyBorder="1" applyAlignment="1">
      <alignment horizontal="center" vertical="top" wrapText="1"/>
    </xf>
    <xf numFmtId="165" fontId="12" fillId="6" borderId="59" xfId="0" applyNumberFormat="1" applyFont="1" applyFill="1" applyBorder="1" applyAlignment="1">
      <alignment horizontal="center" vertical="top"/>
    </xf>
    <xf numFmtId="165" fontId="3" fillId="6" borderId="73" xfId="0" applyNumberFormat="1" applyFont="1" applyFill="1" applyBorder="1" applyAlignment="1">
      <alignment horizontal="center" vertical="top"/>
    </xf>
    <xf numFmtId="165" fontId="3" fillId="6" borderId="45" xfId="0" applyNumberFormat="1" applyFont="1" applyFill="1" applyBorder="1" applyAlignment="1">
      <alignment horizontal="center" vertical="top"/>
    </xf>
    <xf numFmtId="165" fontId="12" fillId="6" borderId="96" xfId="0" applyNumberFormat="1" applyFont="1" applyFill="1" applyBorder="1" applyAlignment="1">
      <alignment horizontal="center" vertical="top"/>
    </xf>
    <xf numFmtId="165" fontId="12" fillId="8" borderId="26" xfId="0" applyNumberFormat="1" applyFont="1" applyFill="1" applyBorder="1" applyAlignment="1">
      <alignment horizontal="center" vertical="top"/>
    </xf>
    <xf numFmtId="165" fontId="12" fillId="6" borderId="46" xfId="0" applyNumberFormat="1" applyFont="1" applyFill="1" applyBorder="1" applyAlignment="1">
      <alignment horizontal="center" vertical="top"/>
    </xf>
    <xf numFmtId="165" fontId="12" fillId="0" borderId="44" xfId="0" applyNumberFormat="1" applyFont="1" applyBorder="1" applyAlignment="1">
      <alignment horizontal="center" vertical="top"/>
    </xf>
    <xf numFmtId="164" fontId="3" fillId="6" borderId="44" xfId="0" applyNumberFormat="1" applyFont="1" applyFill="1" applyBorder="1" applyAlignment="1">
      <alignment horizontal="center" vertical="top" wrapText="1"/>
    </xf>
    <xf numFmtId="165" fontId="12" fillId="6" borderId="44" xfId="0" applyNumberFormat="1" applyFont="1" applyFill="1" applyBorder="1" applyAlignment="1">
      <alignment horizontal="center" vertical="top" wrapText="1"/>
    </xf>
    <xf numFmtId="165" fontId="12" fillId="6" borderId="62" xfId="0" applyNumberFormat="1" applyFont="1" applyFill="1" applyBorder="1" applyAlignment="1">
      <alignment horizontal="center" vertical="top" wrapText="1"/>
    </xf>
    <xf numFmtId="165" fontId="12" fillId="6" borderId="103" xfId="0" applyNumberFormat="1" applyFont="1" applyFill="1" applyBorder="1" applyAlignment="1">
      <alignment horizontal="center" vertical="top"/>
    </xf>
    <xf numFmtId="165" fontId="19" fillId="9" borderId="58" xfId="0" applyNumberFormat="1" applyFont="1" applyFill="1" applyBorder="1" applyAlignment="1">
      <alignment horizontal="center" vertical="top"/>
    </xf>
    <xf numFmtId="165" fontId="19" fillId="4" borderId="31" xfId="0" applyNumberFormat="1" applyFont="1" applyFill="1" applyBorder="1" applyAlignment="1">
      <alignment horizontal="center" vertical="top"/>
    </xf>
    <xf numFmtId="165" fontId="12" fillId="6" borderId="24" xfId="0" applyNumberFormat="1" applyFont="1" applyFill="1" applyBorder="1" applyAlignment="1">
      <alignment horizontal="center" vertical="top"/>
    </xf>
    <xf numFmtId="165" fontId="12" fillId="0" borderId="13" xfId="0" applyNumberFormat="1" applyFont="1" applyBorder="1" applyAlignment="1">
      <alignment horizontal="center" vertical="top"/>
    </xf>
    <xf numFmtId="0" fontId="3" fillId="6" borderId="13" xfId="0" applyFont="1" applyFill="1" applyBorder="1" applyAlignment="1">
      <alignment horizontal="left" vertical="top" wrapText="1"/>
    </xf>
    <xf numFmtId="165" fontId="12" fillId="6" borderId="10" xfId="0" applyNumberFormat="1" applyFont="1" applyFill="1" applyBorder="1" applyAlignment="1">
      <alignment horizontal="center" vertical="top"/>
    </xf>
    <xf numFmtId="165" fontId="19" fillId="8" borderId="13" xfId="0" applyNumberFormat="1" applyFont="1" applyFill="1" applyBorder="1" applyAlignment="1">
      <alignment horizontal="center" vertical="top"/>
    </xf>
    <xf numFmtId="165" fontId="12" fillId="8" borderId="22" xfId="0" applyNumberFormat="1" applyFont="1" applyFill="1" applyBorder="1" applyAlignment="1">
      <alignment horizontal="center" vertical="top"/>
    </xf>
    <xf numFmtId="165" fontId="19" fillId="9" borderId="3" xfId="0" applyNumberFormat="1" applyFont="1" applyFill="1" applyBorder="1" applyAlignment="1">
      <alignment horizontal="center" vertical="top"/>
    </xf>
    <xf numFmtId="165" fontId="19" fillId="4" borderId="22" xfId="0" applyNumberFormat="1" applyFont="1" applyFill="1" applyBorder="1" applyAlignment="1">
      <alignment horizontal="center" vertical="top"/>
    </xf>
    <xf numFmtId="164" fontId="3" fillId="6" borderId="13" xfId="0" applyNumberFormat="1" applyFont="1" applyFill="1" applyBorder="1" applyAlignment="1">
      <alignment horizontal="center" vertical="top" wrapText="1"/>
    </xf>
    <xf numFmtId="165" fontId="12" fillId="6" borderId="13" xfId="0" applyNumberFormat="1" applyFont="1" applyFill="1" applyBorder="1" applyAlignment="1">
      <alignment horizontal="center" vertical="top" wrapText="1"/>
    </xf>
    <xf numFmtId="165" fontId="12" fillId="6" borderId="28" xfId="0" applyNumberFormat="1" applyFont="1" applyFill="1" applyBorder="1" applyAlignment="1">
      <alignment horizontal="center" vertical="top" wrapText="1"/>
    </xf>
    <xf numFmtId="0" fontId="12" fillId="0" borderId="3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50" xfId="0" applyFont="1" applyBorder="1" applyAlignment="1">
      <alignment horizontal="center" vertical="center" wrapText="1"/>
    </xf>
    <xf numFmtId="165" fontId="19" fillId="4" borderId="50" xfId="0" applyNumberFormat="1" applyFont="1" applyFill="1" applyBorder="1" applyAlignment="1">
      <alignment horizontal="center" vertical="top"/>
    </xf>
    <xf numFmtId="165" fontId="12" fillId="0" borderId="61" xfId="0" applyNumberFormat="1" applyFont="1" applyBorder="1" applyAlignment="1">
      <alignment horizontal="center" vertical="top"/>
    </xf>
    <xf numFmtId="165" fontId="19" fillId="4" borderId="61" xfId="0" applyNumberFormat="1" applyFont="1" applyFill="1" applyBorder="1" applyAlignment="1">
      <alignment horizontal="center" vertical="top"/>
    </xf>
    <xf numFmtId="165" fontId="19" fillId="4" borderId="59" xfId="0" applyNumberFormat="1" applyFont="1" applyFill="1" applyBorder="1" applyAlignment="1">
      <alignment horizontal="center" vertical="top"/>
    </xf>
    <xf numFmtId="165" fontId="19" fillId="8" borderId="45" xfId="0" applyNumberFormat="1" applyFont="1" applyFill="1" applyBorder="1" applyAlignment="1">
      <alignment horizontal="center" vertical="top"/>
    </xf>
    <xf numFmtId="165" fontId="12" fillId="0" borderId="45" xfId="0" applyNumberFormat="1" applyFont="1" applyBorder="1" applyAlignment="1">
      <alignment horizontal="center" vertical="top"/>
    </xf>
    <xf numFmtId="165" fontId="12" fillId="8" borderId="45" xfId="0" applyNumberFormat="1" applyFont="1" applyFill="1" applyBorder="1" applyAlignment="1">
      <alignment horizontal="center" vertical="top"/>
    </xf>
    <xf numFmtId="165" fontId="19" fillId="4" borderId="45" xfId="0" applyNumberFormat="1" applyFont="1" applyFill="1" applyBorder="1" applyAlignment="1">
      <alignment horizontal="center" vertical="top"/>
    </xf>
    <xf numFmtId="165" fontId="19" fillId="4" borderId="10" xfId="0" applyNumberFormat="1" applyFont="1" applyFill="1" applyBorder="1" applyAlignment="1">
      <alignment horizontal="center" vertical="top"/>
    </xf>
    <xf numFmtId="165" fontId="12" fillId="0" borderId="28" xfId="0" applyNumberFormat="1" applyFont="1" applyBorder="1" applyAlignment="1">
      <alignment horizontal="center" vertical="top"/>
    </xf>
    <xf numFmtId="165" fontId="12" fillId="8" borderId="28" xfId="0" applyNumberFormat="1" applyFont="1" applyFill="1" applyBorder="1" applyAlignment="1">
      <alignment horizontal="center" vertical="top"/>
    </xf>
    <xf numFmtId="165" fontId="19" fillId="4" borderId="28" xfId="0" applyNumberFormat="1" applyFont="1" applyFill="1" applyBorder="1" applyAlignment="1">
      <alignment horizontal="center" vertical="top"/>
    </xf>
    <xf numFmtId="165" fontId="19" fillId="0" borderId="62" xfId="0" applyNumberFormat="1" applyFont="1" applyFill="1" applyBorder="1" applyAlignment="1">
      <alignment vertical="top"/>
    </xf>
    <xf numFmtId="165" fontId="12" fillId="6" borderId="27" xfId="0" applyNumberFormat="1" applyFont="1" applyFill="1" applyBorder="1" applyAlignment="1">
      <alignment vertical="top" wrapText="1"/>
    </xf>
    <xf numFmtId="165" fontId="19" fillId="0" borderId="0" xfId="0" applyNumberFormat="1" applyFont="1" applyFill="1" applyBorder="1" applyAlignment="1">
      <alignment vertical="top"/>
    </xf>
    <xf numFmtId="0" fontId="3" fillId="6" borderId="15" xfId="0" applyFont="1" applyFill="1" applyBorder="1" applyAlignment="1">
      <alignment horizontal="left" vertical="top" wrapText="1"/>
    </xf>
    <xf numFmtId="165" fontId="10" fillId="6" borderId="73" xfId="0" applyNumberFormat="1" applyFont="1" applyFill="1" applyBorder="1" applyAlignment="1">
      <alignment horizontal="center" vertical="top"/>
    </xf>
    <xf numFmtId="165" fontId="43" fillId="8" borderId="13" xfId="0" applyNumberFormat="1" applyFont="1" applyFill="1" applyBorder="1" applyAlignment="1">
      <alignment horizontal="center" vertical="top"/>
    </xf>
    <xf numFmtId="0" fontId="3" fillId="0" borderId="34" xfId="0" applyNumberFormat="1" applyFont="1" applyFill="1" applyBorder="1" applyAlignment="1">
      <alignment horizontal="center" vertical="top"/>
    </xf>
    <xf numFmtId="0" fontId="3" fillId="0" borderId="28" xfId="0" applyNumberFormat="1" applyFont="1" applyFill="1" applyBorder="1" applyAlignment="1">
      <alignment horizontal="center" vertical="top"/>
    </xf>
    <xf numFmtId="3" fontId="12" fillId="3" borderId="15" xfId="0" applyNumberFormat="1" applyFont="1" applyFill="1" applyBorder="1" applyAlignment="1">
      <alignment horizontal="center" vertical="top"/>
    </xf>
    <xf numFmtId="3" fontId="24" fillId="6" borderId="15" xfId="0" applyNumberFormat="1" applyFont="1" applyFill="1" applyBorder="1" applyAlignment="1">
      <alignment horizontal="center" vertical="top"/>
    </xf>
    <xf numFmtId="3" fontId="12" fillId="6" borderId="15" xfId="0" applyNumberFormat="1" applyFont="1" applyFill="1" applyBorder="1" applyAlignment="1">
      <alignment horizontal="center" vertical="top" wrapText="1"/>
    </xf>
    <xf numFmtId="1" fontId="12" fillId="6" borderId="44" xfId="0" applyNumberFormat="1" applyFont="1" applyFill="1" applyBorder="1" applyAlignment="1">
      <alignment horizontal="center" vertical="top" wrapText="1"/>
    </xf>
    <xf numFmtId="49" fontId="19" fillId="6" borderId="13" xfId="0" applyNumberFormat="1" applyFont="1" applyFill="1" applyBorder="1" applyAlignment="1">
      <alignment horizontal="center" vertical="top" wrapText="1"/>
    </xf>
    <xf numFmtId="49" fontId="19" fillId="9" borderId="33" xfId="0" applyNumberFormat="1" applyFont="1" applyFill="1" applyBorder="1" applyAlignment="1">
      <alignment horizontal="center" vertical="top"/>
    </xf>
    <xf numFmtId="165" fontId="12" fillId="6" borderId="0" xfId="0" applyNumberFormat="1" applyFont="1" applyFill="1" applyBorder="1" applyAlignment="1">
      <alignment horizontal="center" vertical="center"/>
    </xf>
    <xf numFmtId="0" fontId="12" fillId="6" borderId="33" xfId="0" applyFont="1" applyFill="1" applyBorder="1" applyAlignment="1">
      <alignment vertical="top"/>
    </xf>
    <xf numFmtId="165" fontId="12" fillId="6" borderId="44" xfId="0" applyNumberFormat="1" applyFont="1" applyFill="1" applyBorder="1" applyAlignment="1">
      <alignment horizontal="right" vertical="top"/>
    </xf>
    <xf numFmtId="0" fontId="12" fillId="6" borderId="44" xfId="0" applyFont="1" applyFill="1" applyBorder="1" applyAlignment="1">
      <alignment vertical="top"/>
    </xf>
    <xf numFmtId="0" fontId="12" fillId="6" borderId="13" xfId="0" applyFont="1" applyFill="1" applyBorder="1" applyAlignment="1">
      <alignment vertical="top"/>
    </xf>
    <xf numFmtId="0" fontId="3" fillId="6" borderId="33" xfId="0" applyFont="1" applyFill="1" applyBorder="1" applyAlignment="1">
      <alignment horizontal="left" vertical="top" wrapText="1"/>
    </xf>
    <xf numFmtId="0" fontId="3" fillId="6" borderId="44" xfId="0" applyFont="1" applyFill="1" applyBorder="1" applyAlignment="1">
      <alignment horizontal="left" vertical="top" wrapText="1"/>
    </xf>
    <xf numFmtId="165" fontId="3" fillId="0" borderId="9" xfId="0" applyNumberFormat="1" applyFont="1" applyFill="1" applyBorder="1" applyAlignment="1">
      <alignment horizontal="left" vertical="top" wrapText="1"/>
    </xf>
    <xf numFmtId="165" fontId="12" fillId="0" borderId="29" xfId="0" applyNumberFormat="1" applyFont="1" applyFill="1" applyBorder="1" applyAlignment="1">
      <alignment horizontal="left" vertical="top" wrapText="1"/>
    </xf>
    <xf numFmtId="0" fontId="3" fillId="0" borderId="32" xfId="0" applyFont="1" applyFill="1" applyBorder="1" applyAlignment="1">
      <alignment horizontal="left" vertical="top" wrapText="1"/>
    </xf>
    <xf numFmtId="0" fontId="3" fillId="0" borderId="100" xfId="0" applyFont="1" applyFill="1" applyBorder="1" applyAlignment="1">
      <alignment horizontal="left" vertical="top" wrapText="1"/>
    </xf>
    <xf numFmtId="49" fontId="3" fillId="6" borderId="16" xfId="0" applyNumberFormat="1" applyFont="1" applyFill="1" applyBorder="1" applyAlignment="1">
      <alignment horizontal="center" vertical="top"/>
    </xf>
    <xf numFmtId="49" fontId="44" fillId="6" borderId="16" xfId="0" applyNumberFormat="1" applyFont="1" applyFill="1" applyBorder="1" applyAlignment="1">
      <alignment horizontal="center" vertical="top"/>
    </xf>
    <xf numFmtId="3" fontId="3" fillId="6" borderId="17" xfId="0" applyNumberFormat="1" applyFont="1" applyFill="1" applyBorder="1" applyAlignment="1">
      <alignment horizontal="left" vertical="top" wrapText="1"/>
    </xf>
    <xf numFmtId="0" fontId="3" fillId="6" borderId="37" xfId="0" applyFont="1" applyFill="1" applyBorder="1" applyAlignment="1">
      <alignment horizontal="left" vertical="top" wrapText="1"/>
    </xf>
    <xf numFmtId="3" fontId="3" fillId="6" borderId="15" xfId="0" applyNumberFormat="1" applyFont="1" applyFill="1" applyBorder="1" applyAlignment="1">
      <alignment horizontal="justify" vertical="top" wrapText="1"/>
    </xf>
    <xf numFmtId="165" fontId="3" fillId="3" borderId="7" xfId="0" applyNumberFormat="1" applyFont="1" applyFill="1" applyBorder="1" applyAlignment="1">
      <alignment vertical="top" wrapText="1"/>
    </xf>
    <xf numFmtId="0" fontId="10" fillId="6" borderId="32" xfId="0" applyFont="1" applyFill="1" applyBorder="1" applyAlignment="1">
      <alignment vertical="top" wrapText="1"/>
    </xf>
    <xf numFmtId="1" fontId="10" fillId="6" borderId="40" xfId="0" applyNumberFormat="1" applyFont="1" applyFill="1" applyBorder="1" applyAlignment="1">
      <alignment horizontal="center" vertical="top" wrapText="1"/>
    </xf>
    <xf numFmtId="1" fontId="3" fillId="6" borderId="40" xfId="0" applyNumberFormat="1" applyFont="1" applyFill="1" applyBorder="1" applyAlignment="1">
      <alignment horizontal="center" vertical="top" wrapText="1"/>
    </xf>
    <xf numFmtId="1" fontId="12" fillId="3" borderId="15" xfId="0" applyNumberFormat="1" applyFont="1" applyFill="1" applyBorder="1" applyAlignment="1">
      <alignment horizontal="left" vertical="top" wrapText="1"/>
    </xf>
    <xf numFmtId="0" fontId="5" fillId="6" borderId="7" xfId="0" applyFont="1" applyFill="1" applyBorder="1" applyAlignment="1">
      <alignment horizontal="center" vertical="center" wrapText="1"/>
    </xf>
    <xf numFmtId="3" fontId="5" fillId="6" borderId="37" xfId="0" applyNumberFormat="1" applyFont="1" applyFill="1" applyBorder="1" applyAlignment="1">
      <alignment horizontal="center" vertical="top"/>
    </xf>
    <xf numFmtId="3" fontId="3" fillId="6" borderId="4" xfId="0" applyNumberFormat="1" applyFont="1" applyFill="1" applyBorder="1" applyAlignment="1">
      <alignment horizontal="center" vertical="top" wrapText="1"/>
    </xf>
    <xf numFmtId="0" fontId="5" fillId="6" borderId="15" xfId="0" applyFont="1" applyFill="1" applyBorder="1" applyAlignment="1">
      <alignment horizontal="center" vertical="center" wrapText="1"/>
    </xf>
    <xf numFmtId="165" fontId="3" fillId="6" borderId="4" xfId="0" applyNumberFormat="1" applyFont="1" applyFill="1" applyBorder="1" applyAlignment="1">
      <alignment horizontal="center" vertical="center"/>
    </xf>
    <xf numFmtId="165" fontId="3" fillId="6" borderId="44" xfId="0" applyNumberFormat="1" applyFont="1" applyFill="1" applyBorder="1" applyAlignment="1">
      <alignment horizontal="center" vertical="center"/>
    </xf>
    <xf numFmtId="0" fontId="3" fillId="6" borderId="33" xfId="0" applyFont="1" applyFill="1" applyBorder="1" applyAlignment="1">
      <alignment horizontal="center" vertical="top" wrapText="1"/>
    </xf>
    <xf numFmtId="0" fontId="3" fillId="6" borderId="7" xfId="0" applyFont="1" applyFill="1" applyBorder="1" applyAlignment="1">
      <alignment vertical="center" textRotation="90" wrapText="1"/>
    </xf>
    <xf numFmtId="165" fontId="3" fillId="6" borderId="7" xfId="0" applyNumberFormat="1" applyFont="1" applyFill="1" applyBorder="1" applyAlignment="1">
      <alignment horizontal="center" vertical="top"/>
    </xf>
    <xf numFmtId="0" fontId="6" fillId="6" borderId="7" xfId="0" applyFont="1" applyFill="1" applyBorder="1" applyAlignment="1">
      <alignment horizontal="center" vertical="center" textRotation="90" wrapText="1"/>
    </xf>
    <xf numFmtId="0" fontId="6" fillId="6" borderId="15" xfId="0" applyFont="1" applyFill="1" applyBorder="1" applyAlignment="1">
      <alignment horizontal="center" vertical="center" wrapText="1"/>
    </xf>
    <xf numFmtId="0" fontId="3" fillId="6" borderId="32" xfId="0" applyFont="1" applyFill="1" applyBorder="1" applyAlignment="1">
      <alignment vertical="top" wrapText="1"/>
    </xf>
    <xf numFmtId="0" fontId="3" fillId="6" borderId="61" xfId="0" applyFont="1" applyFill="1" applyBorder="1" applyAlignment="1">
      <alignment horizontal="center" vertical="top" wrapText="1"/>
    </xf>
    <xf numFmtId="165" fontId="10" fillId="6" borderId="24" xfId="0" applyNumberFormat="1" applyFont="1" applyFill="1" applyBorder="1" applyAlignment="1">
      <alignment horizontal="center" vertical="top"/>
    </xf>
    <xf numFmtId="165" fontId="10" fillId="6" borderId="89" xfId="0" applyNumberFormat="1" applyFont="1" applyFill="1" applyBorder="1" applyAlignment="1">
      <alignment horizontal="center" vertical="top"/>
    </xf>
    <xf numFmtId="49" fontId="44" fillId="6" borderId="1" xfId="0" applyNumberFormat="1" applyFont="1" applyFill="1" applyBorder="1" applyAlignment="1">
      <alignment horizontal="center" vertical="top"/>
    </xf>
    <xf numFmtId="3" fontId="12" fillId="6" borderId="15" xfId="0" applyNumberFormat="1" applyFont="1" applyFill="1" applyBorder="1" applyAlignment="1">
      <alignment horizontal="left" vertical="top" wrapText="1"/>
    </xf>
    <xf numFmtId="3" fontId="3" fillId="6" borderId="17" xfId="0" applyNumberFormat="1" applyFont="1" applyFill="1" applyBorder="1" applyAlignment="1">
      <alignment horizontal="left" vertical="top" wrapText="1"/>
    </xf>
    <xf numFmtId="1" fontId="3" fillId="0" borderId="37" xfId="0" applyNumberFormat="1" applyFont="1" applyFill="1" applyBorder="1" applyAlignment="1">
      <alignment horizontal="center" vertical="top" wrapText="1"/>
    </xf>
    <xf numFmtId="165" fontId="3" fillId="6" borderId="17" xfId="0" applyNumberFormat="1" applyFont="1" applyFill="1" applyBorder="1" applyAlignment="1">
      <alignment horizontal="left" vertical="top" wrapText="1"/>
    </xf>
    <xf numFmtId="49" fontId="19" fillId="6" borderId="15" xfId="0" applyNumberFormat="1" applyFont="1" applyFill="1" applyBorder="1" applyAlignment="1">
      <alignment horizontal="center" vertical="top"/>
    </xf>
    <xf numFmtId="165" fontId="3" fillId="6" borderId="37" xfId="0" applyNumberFormat="1" applyFont="1" applyFill="1" applyBorder="1" applyAlignment="1">
      <alignment horizontal="left" vertical="top" wrapText="1"/>
    </xf>
    <xf numFmtId="165" fontId="10" fillId="0" borderId="89" xfId="0" applyNumberFormat="1" applyFont="1" applyFill="1" applyBorder="1" applyAlignment="1">
      <alignment horizontal="center" vertical="top"/>
    </xf>
    <xf numFmtId="165" fontId="43" fillId="8" borderId="22" xfId="0" applyNumberFormat="1" applyFont="1" applyFill="1" applyBorder="1" applyAlignment="1">
      <alignment horizontal="center" vertical="top"/>
    </xf>
    <xf numFmtId="165" fontId="43" fillId="2" borderId="22" xfId="0" applyNumberFormat="1" applyFont="1" applyFill="1" applyBorder="1" applyAlignment="1">
      <alignment horizontal="center" vertical="top"/>
    </xf>
    <xf numFmtId="165" fontId="44" fillId="6" borderId="44" xfId="0" applyNumberFormat="1" applyFont="1" applyFill="1" applyBorder="1" applyAlignment="1">
      <alignment horizontal="center" vertical="top"/>
    </xf>
    <xf numFmtId="165" fontId="44" fillId="6" borderId="28" xfId="0" applyNumberFormat="1" applyFont="1" applyFill="1" applyBorder="1" applyAlignment="1">
      <alignment horizontal="center" vertical="top"/>
    </xf>
    <xf numFmtId="165" fontId="44" fillId="6" borderId="45" xfId="0" applyNumberFormat="1" applyFont="1" applyFill="1" applyBorder="1" applyAlignment="1">
      <alignment horizontal="center" vertical="top"/>
    </xf>
    <xf numFmtId="165" fontId="3" fillId="6" borderId="7" xfId="0" applyNumberFormat="1" applyFont="1" applyFill="1" applyBorder="1" applyAlignment="1">
      <alignment horizontal="left" vertical="top" wrapText="1"/>
    </xf>
    <xf numFmtId="49" fontId="3" fillId="6" borderId="13" xfId="0" applyNumberFormat="1" applyFont="1" applyFill="1" applyBorder="1" applyAlignment="1">
      <alignment horizontal="center" vertical="top"/>
    </xf>
    <xf numFmtId="0" fontId="44" fillId="11" borderId="90" xfId="0" applyFont="1" applyFill="1" applyBorder="1" applyAlignment="1">
      <alignment vertical="top" wrapText="1"/>
    </xf>
    <xf numFmtId="0" fontId="44" fillId="11" borderId="16" xfId="0" applyFont="1" applyFill="1" applyBorder="1" applyAlignment="1">
      <alignment horizontal="center" vertical="top" wrapText="1"/>
    </xf>
    <xf numFmtId="0" fontId="44" fillId="11" borderId="16" xfId="0" applyFont="1" applyFill="1" applyBorder="1" applyAlignment="1">
      <alignment horizontal="center" vertical="center" wrapText="1"/>
    </xf>
    <xf numFmtId="0" fontId="44" fillId="11" borderId="85" xfId="0" applyFont="1" applyFill="1" applyBorder="1" applyAlignment="1">
      <alignment vertical="top" wrapText="1"/>
    </xf>
    <xf numFmtId="0" fontId="44" fillId="11" borderId="83" xfId="0" applyFont="1" applyFill="1" applyBorder="1" applyAlignment="1">
      <alignment horizontal="center" vertical="top" wrapText="1"/>
    </xf>
    <xf numFmtId="49" fontId="46" fillId="6" borderId="15" xfId="0" applyNumberFormat="1" applyFont="1" applyFill="1" applyBorder="1" applyAlignment="1">
      <alignment horizontal="center" vertical="top"/>
    </xf>
    <xf numFmtId="0" fontId="44" fillId="6" borderId="33" xfId="0" applyFont="1" applyFill="1" applyBorder="1" applyAlignment="1">
      <alignment horizontal="center" vertical="top"/>
    </xf>
    <xf numFmtId="165" fontId="44" fillId="6" borderId="33" xfId="0" applyNumberFormat="1" applyFont="1" applyFill="1" applyBorder="1" applyAlignment="1">
      <alignment horizontal="center" vertical="top"/>
    </xf>
    <xf numFmtId="165" fontId="44" fillId="6" borderId="13" xfId="0" applyNumberFormat="1" applyFont="1" applyFill="1" applyBorder="1" applyAlignment="1">
      <alignment horizontal="center" vertical="top"/>
    </xf>
    <xf numFmtId="0" fontId="44" fillId="6" borderId="61" xfId="0" applyFont="1" applyFill="1" applyBorder="1" applyAlignment="1">
      <alignment horizontal="center" vertical="top"/>
    </xf>
    <xf numFmtId="165" fontId="44" fillId="6" borderId="61" xfId="0" applyNumberFormat="1" applyFont="1" applyFill="1" applyBorder="1" applyAlignment="1">
      <alignment horizontal="center" vertical="top"/>
    </xf>
    <xf numFmtId="0" fontId="6" fillId="0" borderId="15" xfId="0" applyFont="1" applyBorder="1" applyAlignment="1">
      <alignment vertical="top"/>
    </xf>
    <xf numFmtId="0" fontId="3" fillId="6" borderId="90" xfId="0" applyFont="1" applyFill="1" applyBorder="1" applyAlignment="1">
      <alignment horizontal="left" vertical="top" wrapText="1"/>
    </xf>
    <xf numFmtId="0" fontId="3" fillId="6" borderId="40" xfId="0" applyNumberFormat="1" applyFont="1" applyFill="1" applyBorder="1" applyAlignment="1">
      <alignment horizontal="center" vertical="top"/>
    </xf>
    <xf numFmtId="165" fontId="10" fillId="6" borderId="98" xfId="0" applyNumberFormat="1" applyFont="1" applyFill="1" applyBorder="1" applyAlignment="1">
      <alignment horizontal="center" vertical="top"/>
    </xf>
    <xf numFmtId="165" fontId="10" fillId="6" borderId="109" xfId="0" applyNumberFormat="1" applyFont="1" applyFill="1" applyBorder="1" applyAlignment="1">
      <alignment horizontal="center" vertical="top"/>
    </xf>
    <xf numFmtId="165" fontId="10" fillId="6" borderId="103" xfId="0" applyNumberFormat="1" applyFont="1" applyFill="1" applyBorder="1" applyAlignment="1">
      <alignment horizontal="center" vertical="top"/>
    </xf>
    <xf numFmtId="49" fontId="10" fillId="6" borderId="95" xfId="0" applyNumberFormat="1" applyFont="1" applyFill="1" applyBorder="1" applyAlignment="1">
      <alignment horizontal="center" vertical="top"/>
    </xf>
    <xf numFmtId="3" fontId="10" fillId="6" borderId="83"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165" fontId="12" fillId="6" borderId="14" xfId="0" applyNumberFormat="1" applyFont="1" applyFill="1" applyBorder="1" applyAlignment="1">
      <alignment vertical="top" wrapText="1"/>
    </xf>
    <xf numFmtId="3" fontId="3" fillId="6" borderId="73" xfId="0" applyNumberFormat="1" applyFont="1" applyFill="1" applyBorder="1" applyAlignment="1">
      <alignment horizontal="left" vertical="top" wrapText="1"/>
    </xf>
    <xf numFmtId="0" fontId="4" fillId="0" borderId="0" xfId="0" applyFont="1" applyAlignment="1">
      <alignment vertical="center" wrapText="1"/>
    </xf>
    <xf numFmtId="164" fontId="12" fillId="0" borderId="33" xfId="0" applyNumberFormat="1" applyFont="1" applyBorder="1" applyAlignment="1">
      <alignment vertical="top" wrapText="1"/>
    </xf>
    <xf numFmtId="0" fontId="12" fillId="0" borderId="33" xfId="0" applyFont="1" applyBorder="1" applyAlignment="1">
      <alignment vertical="top" wrapText="1"/>
    </xf>
    <xf numFmtId="49" fontId="19" fillId="9" borderId="7"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49" fontId="19" fillId="6" borderId="15" xfId="0" applyNumberFormat="1" applyFont="1" applyFill="1" applyBorder="1" applyAlignment="1">
      <alignment horizontal="center" vertical="top"/>
    </xf>
    <xf numFmtId="165" fontId="10" fillId="6" borderId="1" xfId="0" applyNumberFormat="1" applyFont="1" applyFill="1" applyBorder="1" applyAlignment="1">
      <alignment horizontal="center" vertical="top"/>
    </xf>
    <xf numFmtId="165" fontId="10" fillId="6" borderId="55" xfId="0" applyNumberFormat="1" applyFont="1" applyFill="1" applyBorder="1" applyAlignment="1">
      <alignment horizontal="center" vertical="top"/>
    </xf>
    <xf numFmtId="49" fontId="19" fillId="2" borderId="13"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19" fillId="9" borderId="7"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0" fontId="3" fillId="6" borderId="17" xfId="0" applyFont="1" applyFill="1" applyBorder="1" applyAlignment="1">
      <alignment horizontal="left" vertical="top" wrapText="1"/>
    </xf>
    <xf numFmtId="0" fontId="3" fillId="6" borderId="27" xfId="0" applyFont="1" applyFill="1" applyBorder="1" applyAlignment="1">
      <alignment horizontal="left" vertical="top" wrapText="1"/>
    </xf>
    <xf numFmtId="0" fontId="3" fillId="6" borderId="7" xfId="0" applyFont="1" applyFill="1" applyBorder="1" applyAlignment="1">
      <alignment horizontal="center" vertical="center" textRotation="90" wrapText="1"/>
    </xf>
    <xf numFmtId="0" fontId="19" fillId="8" borderId="61" xfId="0" applyFont="1" applyFill="1" applyBorder="1" applyAlignment="1">
      <alignment horizontal="right" vertical="top" wrapText="1"/>
    </xf>
    <xf numFmtId="0" fontId="19" fillId="8" borderId="62" xfId="0" applyFont="1" applyFill="1" applyBorder="1" applyAlignment="1">
      <alignment horizontal="right" vertical="top" wrapText="1"/>
    </xf>
    <xf numFmtId="0" fontId="19" fillId="8" borderId="45" xfId="0" applyFont="1" applyFill="1" applyBorder="1" applyAlignment="1">
      <alignment horizontal="right" vertical="top" wrapText="1"/>
    </xf>
    <xf numFmtId="49" fontId="19" fillId="4" borderId="47" xfId="0" applyNumberFormat="1" applyFont="1" applyFill="1" applyBorder="1" applyAlignment="1">
      <alignment horizontal="right" vertical="top"/>
    </xf>
    <xf numFmtId="49" fontId="19" fillId="4" borderId="48" xfId="0" applyNumberFormat="1" applyFont="1" applyFill="1" applyBorder="1" applyAlignment="1">
      <alignment horizontal="right" vertical="top"/>
    </xf>
    <xf numFmtId="0" fontId="12" fillId="4" borderId="48" xfId="0" applyFont="1" applyFill="1" applyBorder="1" applyAlignment="1">
      <alignment horizontal="center" vertical="top"/>
    </xf>
    <xf numFmtId="0" fontId="12" fillId="4" borderId="58" xfId="0" applyFont="1" applyFill="1" applyBorder="1" applyAlignment="1">
      <alignment horizontal="center" vertical="top"/>
    </xf>
    <xf numFmtId="0" fontId="12" fillId="0" borderId="0" xfId="0" applyNumberFormat="1" applyFont="1" applyFill="1" applyBorder="1" applyAlignment="1">
      <alignment horizontal="left" vertical="top" wrapText="1"/>
    </xf>
    <xf numFmtId="49" fontId="19" fillId="0" borderId="26" xfId="0" applyNumberFormat="1" applyFont="1" applyFill="1" applyBorder="1" applyAlignment="1">
      <alignment horizontal="center" vertical="top" wrapText="1"/>
    </xf>
    <xf numFmtId="0" fontId="12" fillId="0" borderId="51" xfId="0" applyFont="1" applyBorder="1" applyAlignment="1">
      <alignment horizontal="left" vertical="top" wrapText="1"/>
    </xf>
    <xf numFmtId="0" fontId="12" fillId="0" borderId="56" xfId="0" applyFont="1" applyBorder="1" applyAlignment="1">
      <alignment horizontal="left" vertical="top" wrapText="1"/>
    </xf>
    <xf numFmtId="0" fontId="12" fillId="0" borderId="55" xfId="0" applyFont="1" applyBorder="1" applyAlignment="1">
      <alignment horizontal="left" vertical="top" wrapText="1"/>
    </xf>
    <xf numFmtId="0" fontId="19" fillId="8" borderId="60" xfId="0" applyFont="1" applyFill="1" applyBorder="1" applyAlignment="1">
      <alignment horizontal="right" vertical="top" wrapText="1"/>
    </xf>
    <xf numFmtId="0" fontId="19" fillId="8" borderId="26" xfId="0" applyFont="1" applyFill="1" applyBorder="1" applyAlignment="1">
      <alignment horizontal="right" vertical="top" wrapText="1"/>
    </xf>
    <xf numFmtId="0" fontId="19" fillId="8" borderId="31" xfId="0" applyFont="1" applyFill="1" applyBorder="1" applyAlignment="1">
      <alignment horizontal="right" vertical="top" wrapText="1"/>
    </xf>
    <xf numFmtId="0" fontId="12" fillId="3" borderId="61" xfId="0" applyFont="1" applyFill="1" applyBorder="1" applyAlignment="1">
      <alignment horizontal="left" vertical="top" wrapText="1"/>
    </xf>
    <xf numFmtId="0" fontId="12" fillId="3" borderId="62" xfId="0" applyFont="1" applyFill="1" applyBorder="1" applyAlignment="1">
      <alignment horizontal="left" vertical="top" wrapText="1"/>
    </xf>
    <xf numFmtId="0" fontId="12" fillId="3" borderId="45" xfId="0" applyFont="1" applyFill="1" applyBorder="1" applyAlignment="1">
      <alignment horizontal="left" vertical="top" wrapText="1"/>
    </xf>
    <xf numFmtId="0" fontId="12" fillId="3" borderId="51" xfId="0" applyFont="1" applyFill="1" applyBorder="1" applyAlignment="1">
      <alignment horizontal="left" vertical="top" wrapText="1"/>
    </xf>
    <xf numFmtId="0" fontId="16" fillId="0" borderId="56" xfId="0" applyFont="1" applyBorder="1" applyAlignment="1">
      <alignment horizontal="left" vertical="top" wrapText="1"/>
    </xf>
    <xf numFmtId="0" fontId="16" fillId="0" borderId="55" xfId="0" applyFont="1" applyBorder="1" applyAlignment="1">
      <alignment horizontal="left" vertical="top" wrapText="1"/>
    </xf>
    <xf numFmtId="0" fontId="12" fillId="8" borderId="51" xfId="0" applyFont="1" applyFill="1" applyBorder="1" applyAlignment="1">
      <alignment horizontal="left" vertical="top" wrapText="1"/>
    </xf>
    <xf numFmtId="0" fontId="12" fillId="8" borderId="56" xfId="0" applyFont="1" applyFill="1" applyBorder="1" applyAlignment="1">
      <alignment horizontal="left" vertical="top" wrapText="1"/>
    </xf>
    <xf numFmtId="0" fontId="12" fillId="8" borderId="55" xfId="0" applyFont="1" applyFill="1" applyBorder="1" applyAlignment="1">
      <alignment horizontal="left" vertical="top" wrapText="1"/>
    </xf>
    <xf numFmtId="0" fontId="19" fillId="4" borderId="51" xfId="0" applyFont="1" applyFill="1" applyBorder="1" applyAlignment="1">
      <alignment horizontal="right" vertical="top" wrapText="1"/>
    </xf>
    <xf numFmtId="0" fontId="19" fillId="4" borderId="56" xfId="0" applyFont="1" applyFill="1" applyBorder="1" applyAlignment="1">
      <alignment horizontal="right" vertical="top" wrapText="1"/>
    </xf>
    <xf numFmtId="0" fontId="19" fillId="4" borderId="55" xfId="0" applyFont="1" applyFill="1" applyBorder="1" applyAlignment="1">
      <alignment horizontal="right" vertical="top" wrapText="1"/>
    </xf>
    <xf numFmtId="0" fontId="12" fillId="0" borderId="61" xfId="0" applyFont="1" applyBorder="1" applyAlignment="1">
      <alignment horizontal="left" vertical="top" wrapText="1"/>
    </xf>
    <xf numFmtId="0" fontId="12" fillId="0" borderId="62" xfId="0" applyFont="1" applyBorder="1" applyAlignment="1">
      <alignment horizontal="left" vertical="top" wrapText="1"/>
    </xf>
    <xf numFmtId="0" fontId="12" fillId="0" borderId="45" xfId="0" applyFont="1" applyBorder="1" applyAlignment="1">
      <alignment horizontal="left" vertical="top" wrapText="1"/>
    </xf>
    <xf numFmtId="49" fontId="19" fillId="2" borderId="47" xfId="0" applyNumberFormat="1" applyFont="1" applyFill="1" applyBorder="1" applyAlignment="1">
      <alignment horizontal="right" vertical="top"/>
    </xf>
    <xf numFmtId="49" fontId="19" fillId="2" borderId="48" xfId="0" applyNumberFormat="1" applyFont="1" applyFill="1" applyBorder="1" applyAlignment="1">
      <alignment horizontal="right" vertical="top"/>
    </xf>
    <xf numFmtId="0" fontId="12" fillId="2" borderId="48" xfId="0" applyFont="1" applyFill="1" applyBorder="1" applyAlignment="1">
      <alignment horizontal="center" vertical="top" wrapText="1"/>
    </xf>
    <xf numFmtId="0" fontId="12" fillId="2" borderId="58" xfId="0" applyFont="1" applyFill="1" applyBorder="1" applyAlignment="1">
      <alignment horizontal="center" vertical="top" wrapText="1"/>
    </xf>
    <xf numFmtId="49" fontId="19" fillId="9" borderId="47" xfId="0" applyNumberFormat="1" applyFont="1" applyFill="1" applyBorder="1" applyAlignment="1">
      <alignment horizontal="right" vertical="top"/>
    </xf>
    <xf numFmtId="49" fontId="19" fillId="9" borderId="48" xfId="0" applyNumberFormat="1" applyFont="1" applyFill="1" applyBorder="1" applyAlignment="1">
      <alignment horizontal="right" vertical="top"/>
    </xf>
    <xf numFmtId="0" fontId="12" fillId="9" borderId="48" xfId="0" applyFont="1" applyFill="1" applyBorder="1" applyAlignment="1">
      <alignment horizontal="center" vertical="top"/>
    </xf>
    <xf numFmtId="0" fontId="12" fillId="9" borderId="58" xfId="0" applyFont="1" applyFill="1" applyBorder="1" applyAlignment="1">
      <alignment horizontal="center" vertical="top"/>
    </xf>
    <xf numFmtId="49" fontId="19" fillId="9" borderId="6" xfId="0" applyNumberFormat="1" applyFont="1" applyFill="1" applyBorder="1" applyAlignment="1">
      <alignment horizontal="center" vertical="top"/>
    </xf>
    <xf numFmtId="49" fontId="19" fillId="2" borderId="24" xfId="0" applyNumberFormat="1" applyFont="1" applyFill="1" applyBorder="1" applyAlignment="1">
      <alignment horizontal="center" vertical="top"/>
    </xf>
    <xf numFmtId="49" fontId="19" fillId="6" borderId="24" xfId="0" applyNumberFormat="1" applyFont="1" applyFill="1" applyBorder="1" applyAlignment="1">
      <alignment horizontal="center" vertical="top" wrapText="1"/>
    </xf>
    <xf numFmtId="49" fontId="19" fillId="6" borderId="13" xfId="0" applyNumberFormat="1" applyFont="1" applyFill="1" applyBorder="1" applyAlignment="1">
      <alignment horizontal="center" vertical="top" wrapText="1"/>
    </xf>
    <xf numFmtId="0" fontId="19" fillId="0" borderId="36" xfId="0" applyFont="1" applyBorder="1" applyAlignment="1">
      <alignment horizontal="center" vertical="center" wrapText="1"/>
    </xf>
    <xf numFmtId="0" fontId="19" fillId="0" borderId="48" xfId="0" applyFont="1" applyBorder="1" applyAlignment="1">
      <alignment horizontal="center" vertical="center" wrapText="1"/>
    </xf>
    <xf numFmtId="0" fontId="19" fillId="0" borderId="58" xfId="0" applyFont="1" applyBorder="1" applyAlignment="1">
      <alignment horizontal="center" vertical="center" wrapText="1"/>
    </xf>
    <xf numFmtId="0" fontId="19" fillId="4" borderId="50" xfId="0" applyFont="1" applyFill="1" applyBorder="1" applyAlignment="1">
      <alignment horizontal="right" vertical="top" wrapText="1"/>
    </xf>
    <xf numFmtId="0" fontId="19" fillId="4" borderId="57" xfId="0" applyFont="1" applyFill="1" applyBorder="1" applyAlignment="1">
      <alignment horizontal="right" vertical="top" wrapText="1"/>
    </xf>
    <xf numFmtId="0" fontId="19" fillId="4" borderId="59" xfId="0" applyFont="1" applyFill="1" applyBorder="1" applyAlignment="1">
      <alignment horizontal="right" vertical="top" wrapText="1"/>
    </xf>
    <xf numFmtId="165" fontId="3" fillId="6" borderId="17" xfId="0" applyNumberFormat="1" applyFont="1" applyFill="1" applyBorder="1" applyAlignment="1">
      <alignment horizontal="left" vertical="top" wrapText="1"/>
    </xf>
    <xf numFmtId="0" fontId="6" fillId="6" borderId="27" xfId="0" applyFont="1" applyFill="1" applyBorder="1" applyAlignment="1">
      <alignment horizontal="left" vertical="top" wrapText="1"/>
    </xf>
    <xf numFmtId="49" fontId="19" fillId="6" borderId="25" xfId="0" applyNumberFormat="1" applyFont="1" applyFill="1" applyBorder="1" applyAlignment="1">
      <alignment horizontal="center" vertical="top"/>
    </xf>
    <xf numFmtId="49" fontId="19" fillId="6" borderId="65" xfId="0" applyNumberFormat="1" applyFont="1" applyFill="1" applyBorder="1" applyAlignment="1">
      <alignment horizontal="center" vertical="top"/>
    </xf>
    <xf numFmtId="49" fontId="19" fillId="9" borderId="33" xfId="0" applyNumberFormat="1" applyFont="1" applyFill="1" applyBorder="1" applyAlignment="1">
      <alignment horizontal="center" vertical="top"/>
    </xf>
    <xf numFmtId="49" fontId="19" fillId="2" borderId="37" xfId="0" applyNumberFormat="1" applyFont="1" applyFill="1" applyBorder="1" applyAlignment="1">
      <alignment horizontal="center" vertical="top"/>
    </xf>
    <xf numFmtId="0" fontId="6" fillId="6" borderId="15" xfId="0" applyFont="1" applyFill="1" applyBorder="1" applyAlignment="1">
      <alignment horizontal="left" vertical="top" wrapText="1"/>
    </xf>
    <xf numFmtId="0" fontId="20" fillId="6" borderId="53" xfId="0" applyFont="1" applyFill="1" applyBorder="1" applyAlignment="1">
      <alignment horizontal="center" vertical="center" textRotation="90" wrapText="1"/>
    </xf>
    <xf numFmtId="0" fontId="28" fillId="6" borderId="33" xfId="0" applyFont="1" applyFill="1" applyBorder="1" applyAlignment="1">
      <alignment horizontal="center"/>
    </xf>
    <xf numFmtId="49" fontId="19" fillId="6" borderId="15" xfId="0" applyNumberFormat="1" applyFont="1" applyFill="1" applyBorder="1" applyAlignment="1">
      <alignment horizontal="center" vertical="top"/>
    </xf>
    <xf numFmtId="0" fontId="27" fillId="6" borderId="15" xfId="0" applyFont="1" applyFill="1" applyBorder="1" applyAlignment="1">
      <alignment horizontal="center"/>
    </xf>
    <xf numFmtId="165" fontId="23" fillId="6" borderId="6" xfId="0" applyNumberFormat="1" applyFont="1" applyFill="1" applyBorder="1" applyAlignment="1">
      <alignment horizontal="center" vertical="center" textRotation="90" wrapText="1"/>
    </xf>
    <xf numFmtId="165" fontId="23" fillId="6" borderId="7" xfId="0" applyNumberFormat="1" applyFont="1" applyFill="1" applyBorder="1" applyAlignment="1">
      <alignment horizontal="center" vertical="center" textRotation="90" wrapText="1"/>
    </xf>
    <xf numFmtId="0" fontId="0" fillId="0" borderId="7" xfId="0" applyBorder="1" applyAlignment="1">
      <alignment horizontal="center" vertical="center" textRotation="90" wrapText="1"/>
    </xf>
    <xf numFmtId="0" fontId="12" fillId="2" borderId="36" xfId="0" applyFont="1" applyFill="1" applyBorder="1" applyAlignment="1">
      <alignment horizontal="center" vertical="top" wrapText="1"/>
    </xf>
    <xf numFmtId="0" fontId="19" fillId="2" borderId="47" xfId="0" applyFont="1" applyFill="1" applyBorder="1" applyAlignment="1">
      <alignment horizontal="left" vertical="top" wrapText="1"/>
    </xf>
    <xf numFmtId="0" fontId="19" fillId="2" borderId="48" xfId="0" applyFont="1" applyFill="1" applyBorder="1" applyAlignment="1">
      <alignment horizontal="left" vertical="top" wrapText="1"/>
    </xf>
    <xf numFmtId="0" fontId="19" fillId="2" borderId="58" xfId="0" applyFont="1" applyFill="1" applyBorder="1" applyAlignment="1">
      <alignment horizontal="left" vertical="top" wrapText="1"/>
    </xf>
    <xf numFmtId="0" fontId="3" fillId="6" borderId="17" xfId="0" applyFont="1" applyFill="1" applyBorder="1" applyAlignment="1">
      <alignment vertical="top" wrapText="1"/>
    </xf>
    <xf numFmtId="0" fontId="0" fillId="6" borderId="27" xfId="0" applyFill="1" applyBorder="1" applyAlignment="1">
      <alignment vertical="top" wrapText="1"/>
    </xf>
    <xf numFmtId="0" fontId="26" fillId="6" borderId="32" xfId="0" applyFont="1" applyFill="1" applyBorder="1" applyAlignment="1">
      <alignment horizontal="center" vertical="center" textRotation="90" wrapText="1"/>
    </xf>
    <xf numFmtId="0" fontId="0" fillId="0" borderId="29" xfId="0" applyBorder="1" applyAlignment="1">
      <alignment horizontal="center" vertical="center" textRotation="90" wrapText="1"/>
    </xf>
    <xf numFmtId="49" fontId="19" fillId="2" borderId="26" xfId="0" applyNumberFormat="1" applyFont="1" applyFill="1" applyBorder="1" applyAlignment="1">
      <alignment horizontal="right" vertical="top"/>
    </xf>
    <xf numFmtId="0" fontId="12" fillId="2" borderId="60" xfId="0" applyFont="1" applyFill="1" applyBorder="1" applyAlignment="1">
      <alignment horizontal="center" vertical="top" wrapText="1"/>
    </xf>
    <xf numFmtId="0" fontId="12" fillId="2" borderId="26" xfId="0" applyFont="1" applyFill="1" applyBorder="1" applyAlignment="1">
      <alignment horizontal="center" vertical="top" wrapText="1"/>
    </xf>
    <xf numFmtId="0" fontId="12" fillId="2" borderId="31" xfId="0" applyFont="1" applyFill="1" applyBorder="1" applyAlignment="1">
      <alignment horizontal="center" vertical="top" wrapText="1"/>
    </xf>
    <xf numFmtId="0" fontId="12" fillId="6" borderId="33" xfId="0" applyFont="1" applyFill="1" applyBorder="1" applyAlignment="1">
      <alignment horizontal="center" vertical="center" textRotation="90" wrapText="1"/>
    </xf>
    <xf numFmtId="49" fontId="19" fillId="6" borderId="37" xfId="0" applyNumberFormat="1" applyFont="1" applyFill="1" applyBorder="1" applyAlignment="1">
      <alignment horizontal="center" vertical="top"/>
    </xf>
    <xf numFmtId="0" fontId="6" fillId="6" borderId="27" xfId="0" applyFont="1" applyFill="1" applyBorder="1" applyAlignment="1">
      <alignment vertical="top" wrapText="1"/>
    </xf>
    <xf numFmtId="49" fontId="19" fillId="2" borderId="47" xfId="0" applyNumberFormat="1" applyFont="1" applyFill="1" applyBorder="1" applyAlignment="1">
      <alignment horizontal="left" vertical="top"/>
    </xf>
    <xf numFmtId="49" fontId="19" fillId="2" borderId="48" xfId="0" applyNumberFormat="1" applyFont="1" applyFill="1" applyBorder="1" applyAlignment="1">
      <alignment horizontal="left" vertical="top"/>
    </xf>
    <xf numFmtId="49" fontId="19" fillId="2" borderId="58" xfId="0" applyNumberFormat="1" applyFont="1" applyFill="1" applyBorder="1" applyAlignment="1">
      <alignment horizontal="left" vertical="top"/>
    </xf>
    <xf numFmtId="0" fontId="12" fillId="6" borderId="40" xfId="0" applyFont="1" applyFill="1" applyBorder="1" applyAlignment="1">
      <alignment vertical="top" wrapText="1"/>
    </xf>
    <xf numFmtId="0" fontId="12" fillId="6" borderId="34" xfId="0" applyFont="1" applyFill="1" applyBorder="1" applyAlignment="1">
      <alignment vertical="top" wrapText="1"/>
    </xf>
    <xf numFmtId="49" fontId="12" fillId="6" borderId="15" xfId="0" applyNumberFormat="1" applyFont="1" applyFill="1" applyBorder="1" applyAlignment="1">
      <alignment horizontal="center" vertical="top"/>
    </xf>
    <xf numFmtId="0" fontId="19" fillId="6" borderId="25" xfId="0" applyFont="1" applyFill="1" applyBorder="1" applyAlignment="1">
      <alignment horizontal="left" vertical="top" wrapText="1"/>
    </xf>
    <xf numFmtId="0" fontId="0" fillId="6" borderId="15" xfId="0" applyFill="1" applyBorder="1" applyAlignment="1">
      <alignment horizontal="left" vertical="top" wrapText="1"/>
    </xf>
    <xf numFmtId="0" fontId="19" fillId="6" borderId="15" xfId="0" applyFont="1" applyFill="1" applyBorder="1" applyAlignment="1">
      <alignment vertical="top" wrapText="1"/>
    </xf>
    <xf numFmtId="0" fontId="0" fillId="6" borderId="15" xfId="0" applyFill="1" applyBorder="1" applyAlignment="1">
      <alignment vertical="top" wrapText="1"/>
    </xf>
    <xf numFmtId="49" fontId="19" fillId="6" borderId="24" xfId="0" applyNumberFormat="1" applyFont="1" applyFill="1" applyBorder="1" applyAlignment="1">
      <alignment horizontal="center" vertical="top"/>
    </xf>
    <xf numFmtId="3" fontId="12" fillId="6" borderId="40" xfId="0" applyNumberFormat="1" applyFont="1" applyFill="1" applyBorder="1" applyAlignment="1">
      <alignment horizontal="left" vertical="top" wrapText="1"/>
    </xf>
    <xf numFmtId="3" fontId="12" fillId="6" borderId="34" xfId="0" applyNumberFormat="1" applyFont="1" applyFill="1" applyBorder="1" applyAlignment="1">
      <alignment horizontal="left" vertical="top" wrapText="1"/>
    </xf>
    <xf numFmtId="3" fontId="12" fillId="6" borderId="7" xfId="0" applyNumberFormat="1" applyFont="1" applyFill="1" applyBorder="1" applyAlignment="1">
      <alignment horizontal="center" vertical="center" textRotation="90" wrapText="1"/>
    </xf>
    <xf numFmtId="0" fontId="22" fillId="0" borderId="7" xfId="0" applyFont="1" applyBorder="1" applyAlignment="1">
      <alignment horizontal="center" vertical="center" textRotation="90" wrapText="1"/>
    </xf>
    <xf numFmtId="0" fontId="12" fillId="6" borderId="7" xfId="0" applyFont="1" applyFill="1" applyBorder="1" applyAlignment="1">
      <alignment horizontal="left" vertical="top" wrapText="1"/>
    </xf>
    <xf numFmtId="3" fontId="12" fillId="3" borderId="7" xfId="0" applyNumberFormat="1" applyFont="1" applyFill="1" applyBorder="1" applyAlignment="1">
      <alignment horizontal="left" vertical="top" wrapText="1"/>
    </xf>
    <xf numFmtId="0" fontId="0" fillId="0" borderId="7" xfId="0" applyBorder="1" applyAlignment="1">
      <alignment horizontal="left" vertical="top" wrapText="1"/>
    </xf>
    <xf numFmtId="3" fontId="12" fillId="3" borderId="32" xfId="0" applyNumberFormat="1" applyFont="1" applyFill="1" applyBorder="1" applyAlignment="1">
      <alignment horizontal="left" vertical="top" wrapText="1"/>
    </xf>
    <xf numFmtId="0" fontId="0" fillId="0" borderId="29" xfId="0" applyBorder="1" applyAlignment="1">
      <alignment horizontal="left" vertical="top" wrapText="1"/>
    </xf>
    <xf numFmtId="3" fontId="19" fillId="6" borderId="17" xfId="0" applyNumberFormat="1" applyFont="1" applyFill="1" applyBorder="1" applyAlignment="1">
      <alignment vertical="top" wrapText="1"/>
    </xf>
    <xf numFmtId="3" fontId="19" fillId="6" borderId="15" xfId="0" applyNumberFormat="1" applyFont="1" applyFill="1" applyBorder="1" applyAlignment="1">
      <alignment vertical="top" wrapText="1"/>
    </xf>
    <xf numFmtId="0" fontId="3" fillId="0" borderId="49" xfId="0" applyFont="1" applyBorder="1" applyAlignment="1">
      <alignment horizontal="center" vertical="center" textRotation="90" wrapText="1"/>
    </xf>
    <xf numFmtId="0" fontId="3" fillId="0" borderId="4" xfId="0" applyFont="1" applyBorder="1" applyAlignment="1">
      <alignment horizontal="center" vertical="center" textRotation="90" wrapText="1"/>
    </xf>
    <xf numFmtId="0" fontId="3" fillId="0" borderId="42" xfId="0" applyFont="1" applyBorder="1" applyAlignment="1">
      <alignment horizontal="center" vertical="center" textRotation="90" wrapText="1"/>
    </xf>
    <xf numFmtId="0" fontId="5" fillId="0" borderId="50" xfId="0" applyFont="1" applyBorder="1" applyAlignment="1">
      <alignment horizontal="center" vertical="center"/>
    </xf>
    <xf numFmtId="0" fontId="5" fillId="0" borderId="57" xfId="0" applyFont="1" applyBorder="1" applyAlignment="1">
      <alignment horizontal="center" vertical="center"/>
    </xf>
    <xf numFmtId="0" fontId="5" fillId="0" borderId="59" xfId="0" applyFont="1" applyBorder="1" applyAlignment="1">
      <alignment horizontal="center" vertical="center"/>
    </xf>
    <xf numFmtId="0" fontId="3" fillId="0" borderId="3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6" xfId="0" applyFont="1" applyBorder="1" applyAlignment="1">
      <alignment horizontal="center" vertical="center"/>
    </xf>
    <xf numFmtId="0" fontId="3" fillId="0" borderId="55" xfId="0" applyFont="1" applyBorder="1" applyAlignment="1">
      <alignment horizontal="center" vertical="center"/>
    </xf>
    <xf numFmtId="0" fontId="6" fillId="0" borderId="4" xfId="0" applyFont="1" applyBorder="1" applyAlignment="1">
      <alignment horizontal="center" vertical="center" textRotation="90" wrapText="1"/>
    </xf>
    <xf numFmtId="0" fontId="6" fillId="0" borderId="42" xfId="0" applyFont="1" applyBorder="1" applyAlignment="1">
      <alignment horizontal="center" vertical="center" textRotation="90" wrapText="1"/>
    </xf>
    <xf numFmtId="0" fontId="6" fillId="6" borderId="7" xfId="0" applyFont="1" applyFill="1" applyBorder="1" applyAlignment="1">
      <alignment horizontal="center" vertical="center" textRotation="90" wrapText="1"/>
    </xf>
    <xf numFmtId="49" fontId="3" fillId="6" borderId="15" xfId="0" applyNumberFormat="1" applyFont="1" applyFill="1" applyBorder="1" applyAlignment="1">
      <alignment horizontal="center" vertical="top"/>
    </xf>
    <xf numFmtId="3" fontId="3" fillId="6" borderId="17" xfId="0" applyNumberFormat="1" applyFont="1" applyFill="1" applyBorder="1" applyAlignment="1">
      <alignment horizontal="left" vertical="top" wrapText="1"/>
    </xf>
    <xf numFmtId="3" fontId="3" fillId="6" borderId="27" xfId="0" applyNumberFormat="1" applyFont="1" applyFill="1" applyBorder="1" applyAlignment="1">
      <alignment horizontal="left" vertical="top" wrapText="1"/>
    </xf>
    <xf numFmtId="0" fontId="3" fillId="0" borderId="0" xfId="0" applyFont="1" applyAlignment="1">
      <alignment vertical="top" wrapText="1"/>
    </xf>
    <xf numFmtId="0" fontId="6" fillId="0" borderId="0" xfId="0" applyFont="1" applyAlignment="1">
      <alignment vertical="top"/>
    </xf>
    <xf numFmtId="0" fontId="29" fillId="0" borderId="0" xfId="0" applyFont="1" applyAlignment="1">
      <alignment horizontal="center" vertical="top" wrapText="1"/>
    </xf>
    <xf numFmtId="0" fontId="0" fillId="0" borderId="0" xfId="0" applyAlignment="1">
      <alignment horizontal="center" vertical="top" wrapText="1"/>
    </xf>
    <xf numFmtId="0" fontId="12" fillId="0" borderId="26" xfId="0" applyFont="1" applyBorder="1" applyAlignment="1">
      <alignment horizontal="right" vertical="top"/>
    </xf>
    <xf numFmtId="0" fontId="16" fillId="0" borderId="26" xfId="0" applyFont="1" applyBorder="1" applyAlignment="1">
      <alignment horizontal="right" vertical="top"/>
    </xf>
    <xf numFmtId="3" fontId="3" fillId="0" borderId="6" xfId="0" applyNumberFormat="1" applyFont="1" applyBorder="1" applyAlignment="1">
      <alignment horizontal="center" vertical="center" textRotation="90" shrinkToFit="1"/>
    </xf>
    <xf numFmtId="3" fontId="3" fillId="0" borderId="7" xfId="0" applyNumberFormat="1" applyFont="1" applyBorder="1" applyAlignment="1">
      <alignment horizontal="center" vertical="center" textRotation="90" shrinkToFit="1"/>
    </xf>
    <xf numFmtId="3" fontId="3" fillId="0" borderId="8" xfId="0" applyNumberFormat="1" applyFont="1" applyBorder="1" applyAlignment="1">
      <alignment horizontal="center" vertical="center" textRotation="90" shrinkToFit="1"/>
    </xf>
    <xf numFmtId="3" fontId="3" fillId="0" borderId="24" xfId="0" applyNumberFormat="1" applyFont="1" applyBorder="1" applyAlignment="1">
      <alignment horizontal="center" vertical="center" textRotation="90" shrinkToFit="1"/>
    </xf>
    <xf numFmtId="3" fontId="3" fillId="0" borderId="13" xfId="0" applyNumberFormat="1" applyFont="1" applyBorder="1" applyAlignment="1">
      <alignment horizontal="center" vertical="center" textRotation="90" shrinkToFit="1"/>
    </xf>
    <xf numFmtId="3" fontId="3" fillId="0" borderId="22" xfId="0" applyNumberFormat="1" applyFont="1" applyBorder="1" applyAlignment="1">
      <alignment horizontal="center" vertical="center" textRotation="90" shrinkToFit="1"/>
    </xf>
    <xf numFmtId="3" fontId="3" fillId="0" borderId="24" xfId="0" applyNumberFormat="1" applyFont="1" applyFill="1" applyBorder="1" applyAlignment="1">
      <alignment horizontal="center" vertical="center" textRotation="90" shrinkToFit="1"/>
    </xf>
    <xf numFmtId="3" fontId="3" fillId="0" borderId="13" xfId="0" applyNumberFormat="1" applyFont="1" applyFill="1" applyBorder="1" applyAlignment="1">
      <alignment horizontal="center" vertical="center" textRotation="90" shrinkToFit="1"/>
    </xf>
    <xf numFmtId="3" fontId="3" fillId="0" borderId="22" xfId="0" applyNumberFormat="1" applyFont="1" applyFill="1" applyBorder="1" applyAlignment="1">
      <alignment horizontal="center" vertical="center" textRotation="90" shrinkToFit="1"/>
    </xf>
    <xf numFmtId="3" fontId="3" fillId="0" borderId="43" xfId="0" applyNumberFormat="1" applyFont="1" applyBorder="1" applyAlignment="1">
      <alignment horizontal="center" vertical="center" shrinkToFit="1"/>
    </xf>
    <xf numFmtId="3" fontId="3" fillId="0" borderId="37" xfId="0" applyNumberFormat="1" applyFont="1" applyBorder="1" applyAlignment="1">
      <alignment horizontal="center" vertical="center" shrinkToFit="1"/>
    </xf>
    <xf numFmtId="3" fontId="3" fillId="0" borderId="52" xfId="0" applyNumberFormat="1" applyFont="1" applyBorder="1" applyAlignment="1">
      <alignment horizontal="center" vertical="center" shrinkToFit="1"/>
    </xf>
    <xf numFmtId="165" fontId="3" fillId="6" borderId="32" xfId="0" applyNumberFormat="1" applyFont="1" applyFill="1" applyBorder="1" applyAlignment="1">
      <alignment vertical="top" wrapText="1"/>
    </xf>
    <xf numFmtId="165" fontId="3" fillId="6" borderId="29" xfId="0" applyNumberFormat="1" applyFont="1" applyFill="1" applyBorder="1" applyAlignment="1">
      <alignment vertical="top" wrapText="1"/>
    </xf>
    <xf numFmtId="1" fontId="3" fillId="6" borderId="16" xfId="0" applyNumberFormat="1" applyFont="1" applyFill="1" applyBorder="1" applyAlignment="1">
      <alignment horizontal="center" vertical="top"/>
    </xf>
    <xf numFmtId="1" fontId="3" fillId="6" borderId="28" xfId="0" applyNumberFormat="1" applyFont="1" applyFill="1" applyBorder="1" applyAlignment="1">
      <alignment horizontal="center" vertical="top"/>
    </xf>
    <xf numFmtId="1" fontId="12" fillId="6" borderId="17" xfId="0" applyNumberFormat="1" applyFont="1" applyFill="1" applyBorder="1" applyAlignment="1">
      <alignment horizontal="center" vertical="top"/>
    </xf>
    <xf numFmtId="1" fontId="12" fillId="6" borderId="27" xfId="0" applyNumberFormat="1" applyFont="1" applyFill="1" applyBorder="1" applyAlignment="1">
      <alignment horizontal="center" vertical="top"/>
    </xf>
    <xf numFmtId="49" fontId="21" fillId="5" borderId="50" xfId="0" applyNumberFormat="1" applyFont="1" applyFill="1" applyBorder="1" applyAlignment="1">
      <alignment horizontal="left" vertical="top" wrapText="1"/>
    </xf>
    <xf numFmtId="49" fontId="21" fillId="5" borderId="57" xfId="0" applyNumberFormat="1" applyFont="1" applyFill="1" applyBorder="1" applyAlignment="1">
      <alignment horizontal="left" vertical="top" wrapText="1"/>
    </xf>
    <xf numFmtId="49" fontId="21" fillId="5" borderId="59" xfId="0" applyNumberFormat="1" applyFont="1" applyFill="1" applyBorder="1" applyAlignment="1">
      <alignment horizontal="left" vertical="top" wrapText="1"/>
    </xf>
    <xf numFmtId="0" fontId="21" fillId="7" borderId="51" xfId="0" applyFont="1" applyFill="1" applyBorder="1" applyAlignment="1">
      <alignment horizontal="left" vertical="top" wrapText="1"/>
    </xf>
    <xf numFmtId="0" fontId="21" fillId="7" borderId="56" xfId="0" applyFont="1" applyFill="1" applyBorder="1" applyAlignment="1">
      <alignment horizontal="left" vertical="top" wrapText="1"/>
    </xf>
    <xf numFmtId="0" fontId="21" fillId="7" borderId="55" xfId="0" applyFont="1" applyFill="1" applyBorder="1" applyAlignment="1">
      <alignment horizontal="left" vertical="top" wrapText="1"/>
    </xf>
    <xf numFmtId="0" fontId="19" fillId="9" borderId="39" xfId="0" applyFont="1" applyFill="1" applyBorder="1" applyAlignment="1">
      <alignment horizontal="left" vertical="top"/>
    </xf>
    <xf numFmtId="0" fontId="19" fillId="9" borderId="56" xfId="0" applyFont="1" applyFill="1" applyBorder="1" applyAlignment="1">
      <alignment horizontal="left" vertical="top"/>
    </xf>
    <xf numFmtId="0" fontId="19" fillId="9" borderId="55" xfId="0" applyFont="1" applyFill="1" applyBorder="1" applyAlignment="1">
      <alignment horizontal="left" vertical="top"/>
    </xf>
    <xf numFmtId="0" fontId="19" fillId="2" borderId="39" xfId="0" applyFont="1" applyFill="1" applyBorder="1" applyAlignment="1">
      <alignment horizontal="left" vertical="top" wrapText="1"/>
    </xf>
    <xf numFmtId="0" fontId="19" fillId="2" borderId="56" xfId="0" applyFont="1" applyFill="1" applyBorder="1" applyAlignment="1">
      <alignment horizontal="left" vertical="top" wrapText="1"/>
    </xf>
    <xf numFmtId="0" fontId="19" fillId="2" borderId="55" xfId="0" applyFont="1" applyFill="1" applyBorder="1" applyAlignment="1">
      <alignment horizontal="left" vertical="top" wrapText="1"/>
    </xf>
    <xf numFmtId="3" fontId="3" fillId="6" borderId="17" xfId="0" applyNumberFormat="1" applyFont="1" applyFill="1" applyBorder="1" applyAlignment="1">
      <alignment horizontal="justify" vertical="top" wrapText="1"/>
    </xf>
    <xf numFmtId="3" fontId="3" fillId="6" borderId="27" xfId="0" applyNumberFormat="1" applyFont="1" applyFill="1" applyBorder="1" applyAlignment="1">
      <alignment horizontal="justify" vertical="top" wrapText="1"/>
    </xf>
    <xf numFmtId="165" fontId="3" fillId="3" borderId="32" xfId="0" applyNumberFormat="1" applyFont="1" applyFill="1" applyBorder="1" applyAlignment="1">
      <alignment vertical="top" wrapText="1"/>
    </xf>
    <xf numFmtId="165" fontId="3" fillId="3" borderId="29" xfId="0" applyNumberFormat="1" applyFont="1" applyFill="1" applyBorder="1" applyAlignment="1">
      <alignment vertical="top" wrapText="1"/>
    </xf>
    <xf numFmtId="0" fontId="30" fillId="0" borderId="0" xfId="0" applyFont="1" applyAlignment="1">
      <alignment horizontal="center" vertical="top" wrapText="1"/>
    </xf>
    <xf numFmtId="0" fontId="29" fillId="0" borderId="0" xfId="0" applyFont="1" applyAlignment="1">
      <alignment horizontal="center" vertical="top"/>
    </xf>
    <xf numFmtId="3" fontId="3" fillId="0" borderId="43" xfId="0" applyNumberFormat="1" applyFont="1" applyBorder="1" applyAlignment="1">
      <alignment horizontal="center" vertical="center" textRotation="90" shrinkToFit="1"/>
    </xf>
    <xf numFmtId="3" fontId="3" fillId="0" borderId="37" xfId="0" applyNumberFormat="1" applyFont="1" applyBorder="1" applyAlignment="1">
      <alignment horizontal="center" vertical="center" textRotation="90" shrinkToFit="1"/>
    </xf>
    <xf numFmtId="3" fontId="3" fillId="0" borderId="52" xfId="0" applyNumberFormat="1" applyFont="1" applyBorder="1" applyAlignment="1">
      <alignment horizontal="center" vertical="center" textRotation="90" shrinkToFit="1"/>
    </xf>
    <xf numFmtId="3" fontId="3" fillId="0" borderId="43" xfId="0" applyNumberFormat="1" applyFont="1" applyBorder="1" applyAlignment="1">
      <alignment horizontal="center" vertical="center" textRotation="90" wrapText="1"/>
    </xf>
    <xf numFmtId="3" fontId="3" fillId="0" borderId="37" xfId="0" applyNumberFormat="1" applyFont="1" applyBorder="1" applyAlignment="1">
      <alignment horizontal="center" vertical="center" textRotation="90" wrapText="1"/>
    </xf>
    <xf numFmtId="3" fontId="3" fillId="0" borderId="52" xfId="0" applyNumberFormat="1" applyFont="1" applyBorder="1" applyAlignment="1">
      <alignment horizontal="center" vertical="center" textRotation="90" wrapText="1"/>
    </xf>
    <xf numFmtId="3" fontId="3" fillId="0" borderId="49" xfId="0" applyNumberFormat="1" applyFont="1" applyBorder="1" applyAlignment="1">
      <alignment horizontal="center" vertical="center" textRotation="90" wrapText="1" shrinkToFit="1"/>
    </xf>
    <xf numFmtId="3" fontId="3" fillId="0" borderId="4" xfId="0" applyNumberFormat="1" applyFont="1" applyBorder="1" applyAlignment="1">
      <alignment horizontal="center" vertical="center" textRotation="90" wrapText="1" shrinkToFit="1"/>
    </xf>
    <xf numFmtId="3" fontId="3" fillId="0" borderId="42" xfId="0" applyNumberFormat="1" applyFont="1" applyBorder="1" applyAlignment="1">
      <alignment horizontal="center" vertical="center" textRotation="90" wrapText="1" shrinkToFit="1"/>
    </xf>
    <xf numFmtId="3" fontId="3" fillId="6" borderId="15" xfId="0" applyNumberFormat="1" applyFont="1" applyFill="1" applyBorder="1" applyAlignment="1">
      <alignment horizontal="left" vertical="top" wrapText="1"/>
    </xf>
    <xf numFmtId="0" fontId="0" fillId="0" borderId="15" xfId="0" applyBorder="1" applyAlignment="1"/>
    <xf numFmtId="0" fontId="3" fillId="0" borderId="26" xfId="0" applyFont="1" applyBorder="1" applyAlignment="1">
      <alignment horizontal="right" vertical="top"/>
    </xf>
    <xf numFmtId="0" fontId="0" fillId="0" borderId="26" xfId="0" applyFont="1" applyBorder="1" applyAlignment="1">
      <alignment horizontal="right" vertical="top"/>
    </xf>
    <xf numFmtId="0" fontId="3" fillId="0" borderId="6"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3" fillId="0" borderId="24" xfId="0" applyFont="1" applyBorder="1" applyAlignment="1">
      <alignment horizontal="center" vertical="center" textRotation="90" shrinkToFit="1"/>
    </xf>
    <xf numFmtId="0" fontId="3" fillId="0" borderId="13" xfId="0" applyFont="1" applyBorder="1" applyAlignment="1">
      <alignment horizontal="center" vertical="center" textRotation="90" shrinkToFit="1"/>
    </xf>
    <xf numFmtId="0" fontId="3" fillId="0" borderId="22" xfId="0" applyFont="1" applyBorder="1" applyAlignment="1">
      <alignment horizontal="center" vertical="center" textRotation="90" shrinkToFit="1"/>
    </xf>
    <xf numFmtId="0" fontId="3" fillId="0" borderId="43" xfId="0" applyFont="1" applyBorder="1" applyAlignment="1">
      <alignment horizontal="center" vertical="center" shrinkToFit="1"/>
    </xf>
    <xf numFmtId="0" fontId="3" fillId="0" borderId="37"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46" xfId="0" applyNumberFormat="1" applyFont="1" applyBorder="1" applyAlignment="1">
      <alignment horizontal="center" vertical="center" textRotation="90" shrinkToFit="1"/>
    </xf>
    <xf numFmtId="0" fontId="3" fillId="0" borderId="44" xfId="0" applyNumberFormat="1" applyFont="1" applyBorder="1" applyAlignment="1">
      <alignment horizontal="center" vertical="center" textRotation="90" shrinkToFit="1"/>
    </xf>
    <xf numFmtId="0" fontId="3" fillId="0" borderId="31" xfId="0" applyNumberFormat="1" applyFont="1" applyBorder="1" applyAlignment="1">
      <alignment horizontal="center" vertical="center" textRotation="90" shrinkToFit="1"/>
    </xf>
    <xf numFmtId="0" fontId="5" fillId="0" borderId="46" xfId="0" applyFont="1" applyBorder="1" applyAlignment="1">
      <alignment horizontal="center" vertical="center" textRotation="90" shrinkToFit="1"/>
    </xf>
    <xf numFmtId="0" fontId="5" fillId="0" borderId="44" xfId="0" applyFont="1" applyBorder="1" applyAlignment="1">
      <alignment horizontal="center" vertical="center" textRotation="90" shrinkToFit="1"/>
    </xf>
    <xf numFmtId="0" fontId="5" fillId="0" borderId="31" xfId="0" applyFont="1" applyBorder="1" applyAlignment="1">
      <alignment horizontal="center" vertical="center" textRotation="90" shrinkToFit="1"/>
    </xf>
    <xf numFmtId="0" fontId="3" fillId="0" borderId="49" xfId="0" applyFont="1" applyBorder="1" applyAlignment="1">
      <alignment horizontal="center" vertical="center" textRotation="90" shrinkToFit="1"/>
    </xf>
    <xf numFmtId="0" fontId="3" fillId="0" borderId="4" xfId="0" applyFont="1" applyBorder="1" applyAlignment="1">
      <alignment horizontal="center" vertical="center" textRotation="90" shrinkToFit="1"/>
    </xf>
    <xf numFmtId="0" fontId="3" fillId="0" borderId="42" xfId="0" applyFont="1" applyBorder="1" applyAlignment="1">
      <alignment horizontal="center" vertical="center" textRotation="90" shrinkToFit="1"/>
    </xf>
    <xf numFmtId="165" fontId="3" fillId="0" borderId="67" xfId="0" applyNumberFormat="1" applyFont="1" applyBorder="1" applyAlignment="1">
      <alignment horizontal="center" vertical="center" textRotation="90" wrapText="1"/>
    </xf>
    <xf numFmtId="0" fontId="6" fillId="0" borderId="33" xfId="0" applyFont="1" applyBorder="1" applyAlignment="1">
      <alignment horizontal="center" vertical="center" textRotation="90" wrapText="1"/>
    </xf>
    <xf numFmtId="0" fontId="6" fillId="0" borderId="60" xfId="0" applyFont="1" applyBorder="1" applyAlignment="1">
      <alignment horizontal="center" vertical="center" textRotation="90" wrapText="1"/>
    </xf>
    <xf numFmtId="0" fontId="3" fillId="6" borderId="24" xfId="0" applyFont="1" applyFill="1" applyBorder="1" applyAlignment="1">
      <alignment horizontal="center" vertical="center" textRotation="90" wrapText="1" shrinkToFit="1"/>
    </xf>
    <xf numFmtId="0" fontId="3" fillId="6" borderId="13" xfId="0" applyFont="1" applyFill="1" applyBorder="1" applyAlignment="1">
      <alignment horizontal="center" vertical="center" textRotation="90" wrapText="1" shrinkToFit="1"/>
    </xf>
    <xf numFmtId="0" fontId="3" fillId="6" borderId="22" xfId="0" applyFont="1" applyFill="1" applyBorder="1" applyAlignment="1">
      <alignment horizontal="center" vertical="center" textRotation="90" wrapText="1" shrinkToFit="1"/>
    </xf>
    <xf numFmtId="0" fontId="44" fillId="6" borderId="17" xfId="0" applyFont="1" applyFill="1" applyBorder="1" applyAlignment="1">
      <alignment horizontal="left" vertical="top" wrapText="1"/>
    </xf>
    <xf numFmtId="0" fontId="44" fillId="6" borderId="15" xfId="0" applyFont="1" applyFill="1" applyBorder="1" applyAlignment="1">
      <alignment horizontal="left" vertical="top" wrapText="1"/>
    </xf>
    <xf numFmtId="165" fontId="45" fillId="6" borderId="32" xfId="0" applyNumberFormat="1" applyFont="1" applyFill="1" applyBorder="1" applyAlignment="1">
      <alignment horizontal="center" vertical="center" textRotation="90" wrapText="1"/>
    </xf>
    <xf numFmtId="165" fontId="45" fillId="6" borderId="7" xfId="0" applyNumberFormat="1" applyFont="1" applyFill="1" applyBorder="1" applyAlignment="1">
      <alignment horizontal="center" vertical="center" textRotation="90" wrapText="1"/>
    </xf>
    <xf numFmtId="0" fontId="3" fillId="0" borderId="17" xfId="0" applyNumberFormat="1" applyFont="1" applyFill="1" applyBorder="1" applyAlignment="1">
      <alignment horizontal="left" vertical="top" wrapText="1"/>
    </xf>
    <xf numFmtId="0" fontId="6" fillId="0" borderId="27" xfId="0" applyFont="1" applyBorder="1" applyAlignment="1">
      <alignment horizontal="left" vertical="top" wrapText="1"/>
    </xf>
    <xf numFmtId="0" fontId="3" fillId="11" borderId="17" xfId="0" applyFont="1" applyFill="1" applyBorder="1" applyAlignment="1">
      <alignment horizontal="left" vertical="top" wrapText="1"/>
    </xf>
    <xf numFmtId="0" fontId="0" fillId="0" borderId="15" xfId="0" applyBorder="1" applyAlignment="1">
      <alignment horizontal="left" vertical="top" wrapText="1"/>
    </xf>
    <xf numFmtId="0" fontId="0" fillId="0" borderId="23" xfId="0" applyBorder="1" applyAlignment="1">
      <alignment horizontal="left" vertical="top" wrapText="1"/>
    </xf>
    <xf numFmtId="3" fontId="3" fillId="6" borderId="25" xfId="0" applyNumberFormat="1" applyFont="1" applyFill="1" applyBorder="1" applyAlignment="1">
      <alignment horizontal="left" vertical="center" wrapText="1"/>
    </xf>
    <xf numFmtId="3" fontId="47" fillId="6" borderId="15" xfId="0" applyNumberFormat="1" applyFont="1" applyFill="1" applyBorder="1" applyAlignment="1">
      <alignment horizontal="left" vertical="center" wrapText="1"/>
    </xf>
    <xf numFmtId="3" fontId="47" fillId="6" borderId="23" xfId="0" applyNumberFormat="1" applyFont="1" applyFill="1" applyBorder="1" applyAlignment="1">
      <alignment horizontal="left" vertical="center" wrapText="1"/>
    </xf>
    <xf numFmtId="0" fontId="0" fillId="0" borderId="27" xfId="0" applyBorder="1" applyAlignment="1">
      <alignment horizontal="left" vertical="top" wrapText="1"/>
    </xf>
    <xf numFmtId="0" fontId="16" fillId="0" borderId="0" xfId="0" applyFont="1" applyAlignment="1">
      <alignment vertical="top" wrapText="1"/>
    </xf>
    <xf numFmtId="0" fontId="12" fillId="6" borderId="7" xfId="0" applyFont="1" applyFill="1" applyBorder="1" applyAlignment="1">
      <alignment horizontal="center" vertical="center" textRotation="90" wrapText="1"/>
    </xf>
    <xf numFmtId="0" fontId="10" fillId="6" borderId="17" xfId="0" applyFont="1" applyFill="1" applyBorder="1" applyAlignment="1">
      <alignment horizontal="left" vertical="top" wrapText="1"/>
    </xf>
    <xf numFmtId="0" fontId="10" fillId="6" borderId="27" xfId="0" applyFont="1" applyFill="1" applyBorder="1" applyAlignment="1">
      <alignment horizontal="left" vertical="top" wrapText="1"/>
    </xf>
    <xf numFmtId="3" fontId="12" fillId="0" borderId="25" xfId="0" applyNumberFormat="1" applyFont="1" applyFill="1" applyBorder="1" applyAlignment="1">
      <alignment horizontal="left" vertical="top" wrapText="1"/>
    </xf>
    <xf numFmtId="1" fontId="12" fillId="6" borderId="15" xfId="0" applyNumberFormat="1" applyFont="1" applyFill="1" applyBorder="1" applyAlignment="1">
      <alignment horizontal="left" vertical="top" wrapText="1"/>
    </xf>
    <xf numFmtId="1" fontId="12" fillId="6" borderId="23" xfId="0" applyNumberFormat="1" applyFont="1" applyFill="1" applyBorder="1" applyAlignment="1">
      <alignment horizontal="left" vertical="top" wrapText="1"/>
    </xf>
    <xf numFmtId="0" fontId="0" fillId="0" borderId="27" xfId="0" applyBorder="1" applyAlignment="1">
      <alignment vertical="top" wrapText="1"/>
    </xf>
    <xf numFmtId="0" fontId="22" fillId="6" borderId="7" xfId="0" applyFont="1" applyFill="1" applyBorder="1" applyAlignment="1">
      <alignment horizontal="center" vertical="center" textRotation="90" wrapText="1"/>
    </xf>
    <xf numFmtId="1" fontId="3" fillId="6" borderId="34" xfId="0" applyNumberFormat="1" applyFont="1" applyFill="1" applyBorder="1" applyAlignment="1">
      <alignment horizontal="center" vertical="top"/>
    </xf>
    <xf numFmtId="1" fontId="12" fillId="6" borderId="15" xfId="0" applyNumberFormat="1" applyFont="1" applyFill="1" applyBorder="1" applyAlignment="1">
      <alignment horizontal="center" vertical="top"/>
    </xf>
    <xf numFmtId="165" fontId="20" fillId="6" borderId="33" xfId="0" applyNumberFormat="1" applyFont="1" applyFill="1" applyBorder="1" applyAlignment="1">
      <alignment horizontal="center" vertical="center" textRotation="90" wrapText="1"/>
    </xf>
    <xf numFmtId="49" fontId="23" fillId="6" borderId="37" xfId="0" applyNumberFormat="1" applyFont="1" applyFill="1" applyBorder="1" applyAlignment="1">
      <alignment horizontal="center" vertical="center" textRotation="90" wrapText="1"/>
    </xf>
    <xf numFmtId="49" fontId="12" fillId="6" borderId="49" xfId="0" applyNumberFormat="1" applyFont="1" applyFill="1" applyBorder="1" applyAlignment="1">
      <alignment vertical="top" wrapText="1"/>
    </xf>
    <xf numFmtId="0" fontId="0" fillId="0" borderId="63" xfId="0" applyBorder="1" applyAlignment="1">
      <alignment vertical="top" wrapText="1"/>
    </xf>
    <xf numFmtId="0" fontId="3" fillId="6" borderId="37" xfId="0" applyFont="1" applyFill="1" applyBorder="1" applyAlignment="1">
      <alignment horizontal="left" vertical="top" wrapText="1"/>
    </xf>
    <xf numFmtId="0" fontId="3" fillId="6" borderId="34" xfId="0" applyFont="1" applyFill="1" applyBorder="1" applyAlignment="1">
      <alignment horizontal="left" vertical="top" wrapText="1"/>
    </xf>
    <xf numFmtId="165" fontId="7" fillId="6" borderId="7" xfId="0" applyNumberFormat="1" applyFont="1" applyFill="1" applyBorder="1" applyAlignment="1">
      <alignment horizontal="center" vertical="center" textRotation="90" wrapText="1"/>
    </xf>
    <xf numFmtId="165" fontId="31" fillId="6" borderId="29" xfId="0" applyNumberFormat="1" applyFont="1" applyFill="1" applyBorder="1" applyAlignment="1">
      <alignment horizontal="center"/>
    </xf>
    <xf numFmtId="49" fontId="7" fillId="6" borderId="81" xfId="0" applyNumberFormat="1" applyFont="1" applyFill="1" applyBorder="1" applyAlignment="1">
      <alignment horizontal="center" vertical="center" textRotation="90" wrapText="1"/>
    </xf>
    <xf numFmtId="49" fontId="3" fillId="6" borderId="33" xfId="0" applyNumberFormat="1" applyFont="1" applyFill="1" applyBorder="1" applyAlignment="1">
      <alignment horizontal="center" vertical="top" wrapText="1"/>
    </xf>
    <xf numFmtId="49" fontId="3" fillId="6" borderId="61" xfId="0" applyNumberFormat="1" applyFont="1" applyFill="1" applyBorder="1" applyAlignment="1">
      <alignment horizontal="center" vertical="top" wrapText="1"/>
    </xf>
    <xf numFmtId="165" fontId="19" fillId="8" borderId="61" xfId="0" applyNumberFormat="1" applyFont="1" applyFill="1" applyBorder="1" applyAlignment="1">
      <alignment horizontal="center" vertical="top" wrapText="1"/>
    </xf>
    <xf numFmtId="165" fontId="19" fillId="8" borderId="62" xfId="0" applyNumberFormat="1" applyFont="1" applyFill="1" applyBorder="1" applyAlignment="1">
      <alignment horizontal="center" vertical="top" wrapText="1"/>
    </xf>
    <xf numFmtId="165" fontId="19" fillId="8" borderId="45" xfId="0" applyNumberFormat="1" applyFont="1" applyFill="1" applyBorder="1" applyAlignment="1">
      <alignment horizontal="center" vertical="top" wrapText="1"/>
    </xf>
    <xf numFmtId="165" fontId="12" fillId="0" borderId="51" xfId="0" applyNumberFormat="1" applyFont="1" applyBorder="1" applyAlignment="1">
      <alignment horizontal="center" vertical="top" wrapText="1"/>
    </xf>
    <xf numFmtId="165" fontId="12" fillId="0" borderId="56" xfId="0" applyNumberFormat="1" applyFont="1" applyBorder="1" applyAlignment="1">
      <alignment horizontal="center" vertical="top" wrapText="1"/>
    </xf>
    <xf numFmtId="165" fontId="12" fillId="0" borderId="55" xfId="0" applyNumberFormat="1" applyFont="1" applyBorder="1" applyAlignment="1">
      <alignment horizontal="center" vertical="top" wrapText="1"/>
    </xf>
    <xf numFmtId="3" fontId="3" fillId="0" borderId="89" xfId="0" applyNumberFormat="1" applyFont="1" applyFill="1" applyBorder="1" applyAlignment="1">
      <alignment horizontal="left" vertical="top" wrapText="1"/>
    </xf>
    <xf numFmtId="0" fontId="0" fillId="0" borderId="89" xfId="0" applyFill="1"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Fill="1" applyAlignment="1">
      <alignment horizontal="left" vertical="top" wrapText="1"/>
    </xf>
    <xf numFmtId="0" fontId="12" fillId="0" borderId="33" xfId="0" applyFont="1" applyFill="1" applyBorder="1" applyAlignment="1">
      <alignment vertical="top" wrapText="1"/>
    </xf>
    <xf numFmtId="0" fontId="12" fillId="0" borderId="0" xfId="0" applyFont="1" applyFill="1" applyBorder="1" applyAlignment="1">
      <alignment vertical="top" wrapText="1"/>
    </xf>
    <xf numFmtId="0" fontId="12" fillId="6" borderId="68" xfId="0" applyFont="1" applyFill="1" applyBorder="1" applyAlignment="1">
      <alignment vertical="top" wrapText="1"/>
    </xf>
    <xf numFmtId="0" fontId="6" fillId="0" borderId="15" xfId="0" applyFont="1" applyBorder="1" applyAlignment="1">
      <alignment vertical="top" wrapText="1"/>
    </xf>
    <xf numFmtId="49" fontId="23" fillId="0" borderId="37" xfId="0" applyNumberFormat="1" applyFont="1" applyBorder="1" applyAlignment="1">
      <alignment horizontal="center" vertical="center" textRotation="90" wrapText="1"/>
    </xf>
    <xf numFmtId="49" fontId="23" fillId="0" borderId="34" xfId="0" applyNumberFormat="1" applyFont="1" applyBorder="1" applyAlignment="1">
      <alignment horizontal="center" vertical="center" textRotation="90" wrapText="1"/>
    </xf>
    <xf numFmtId="49" fontId="23" fillId="0" borderId="37" xfId="0" applyNumberFormat="1" applyFont="1" applyFill="1" applyBorder="1" applyAlignment="1">
      <alignment horizontal="center" vertical="center" textRotation="90" wrapText="1"/>
    </xf>
    <xf numFmtId="49" fontId="25" fillId="0" borderId="34" xfId="0" applyNumberFormat="1" applyFont="1" applyBorder="1" applyAlignment="1">
      <alignment horizontal="center" vertical="center" textRotation="90" wrapText="1"/>
    </xf>
    <xf numFmtId="49" fontId="19" fillId="8" borderId="13" xfId="0" applyNumberFormat="1" applyFont="1" applyFill="1" applyBorder="1" applyAlignment="1">
      <alignment horizontal="center" vertical="top"/>
    </xf>
    <xf numFmtId="0" fontId="3" fillId="3" borderId="17" xfId="0" applyFont="1" applyFill="1" applyBorder="1" applyAlignment="1">
      <alignment vertical="top" wrapText="1"/>
    </xf>
    <xf numFmtId="0" fontId="6" fillId="0" borderId="27" xfId="0" applyFont="1" applyBorder="1" applyAlignment="1">
      <alignment vertical="top" wrapText="1"/>
    </xf>
    <xf numFmtId="49" fontId="12" fillId="6" borderId="33" xfId="0" applyNumberFormat="1" applyFont="1" applyFill="1" applyBorder="1" applyAlignment="1">
      <alignment horizontal="center" vertical="top" wrapText="1"/>
    </xf>
    <xf numFmtId="0" fontId="28" fillId="6" borderId="61" xfId="0" applyFont="1" applyFill="1" applyBorder="1" applyAlignment="1">
      <alignment horizontal="center"/>
    </xf>
    <xf numFmtId="49" fontId="19" fillId="2" borderId="52" xfId="0" applyNumberFormat="1" applyFont="1" applyFill="1" applyBorder="1" applyAlignment="1">
      <alignment horizontal="right" vertical="top"/>
    </xf>
    <xf numFmtId="165" fontId="3" fillId="6" borderId="40" xfId="0" applyNumberFormat="1" applyFont="1" applyFill="1" applyBorder="1" applyAlignment="1">
      <alignment horizontal="left" vertical="top" wrapText="1"/>
    </xf>
    <xf numFmtId="165" fontId="3" fillId="6" borderId="37" xfId="0" applyNumberFormat="1" applyFont="1" applyFill="1" applyBorder="1" applyAlignment="1">
      <alignment horizontal="left" vertical="top" wrapText="1"/>
    </xf>
    <xf numFmtId="165" fontId="3" fillId="6" borderId="34" xfId="0" applyNumberFormat="1" applyFont="1" applyFill="1" applyBorder="1" applyAlignment="1">
      <alignment horizontal="left" vertical="top" wrapText="1"/>
    </xf>
    <xf numFmtId="49" fontId="7" fillId="6" borderId="40" xfId="0" applyNumberFormat="1" applyFont="1" applyFill="1" applyBorder="1" applyAlignment="1">
      <alignment horizontal="center" vertical="center" textRotation="90" wrapText="1"/>
    </xf>
    <xf numFmtId="49" fontId="7" fillId="6" borderId="37" xfId="0" applyNumberFormat="1" applyFont="1" applyFill="1" applyBorder="1" applyAlignment="1">
      <alignment horizontal="center" vertical="center" textRotation="90" wrapText="1"/>
    </xf>
    <xf numFmtId="0" fontId="6" fillId="6" borderId="13" xfId="0" applyFont="1" applyFill="1" applyBorder="1" applyAlignment="1">
      <alignment horizontal="center" vertical="center" textRotation="90" wrapText="1"/>
    </xf>
    <xf numFmtId="0" fontId="15" fillId="0" borderId="0" xfId="0" applyFont="1" applyAlignment="1">
      <alignment horizontal="right" wrapText="1"/>
    </xf>
    <xf numFmtId="0" fontId="16" fillId="0" borderId="0" xfId="0" applyFont="1" applyAlignment="1">
      <alignment horizontal="right"/>
    </xf>
    <xf numFmtId="0" fontId="15" fillId="0" borderId="0" xfId="0" applyFont="1" applyAlignment="1">
      <alignment horizontal="center" vertical="top" wrapText="1"/>
    </xf>
    <xf numFmtId="0" fontId="20" fillId="0" borderId="17" xfId="0" applyFont="1" applyFill="1" applyBorder="1" applyAlignment="1">
      <alignment horizontal="center" vertical="center" textRotation="90" wrapText="1"/>
    </xf>
    <xf numFmtId="0" fontId="20" fillId="0" borderId="23" xfId="0" applyFont="1" applyFill="1" applyBorder="1" applyAlignment="1">
      <alignment horizontal="center" vertical="center" textRotation="90" wrapText="1"/>
    </xf>
    <xf numFmtId="0" fontId="12" fillId="6" borderId="29" xfId="0" applyFont="1" applyFill="1" applyBorder="1" applyAlignment="1">
      <alignment horizontal="center" vertical="center" textRotation="90" wrapText="1"/>
    </xf>
    <xf numFmtId="0" fontId="17" fillId="0" borderId="0" xfId="0" applyFont="1" applyAlignment="1">
      <alignment horizontal="center" vertical="top" wrapText="1"/>
    </xf>
    <xf numFmtId="0" fontId="15" fillId="0" borderId="0" xfId="0" applyFont="1" applyAlignment="1">
      <alignment horizontal="center" vertical="top"/>
    </xf>
    <xf numFmtId="0" fontId="12" fillId="0" borderId="6" xfId="0" applyFont="1" applyBorder="1" applyAlignment="1">
      <alignment horizontal="center" vertical="center" textRotation="90" shrinkToFit="1"/>
    </xf>
    <xf numFmtId="0" fontId="12" fillId="0" borderId="7" xfId="0" applyFont="1" applyBorder="1" applyAlignment="1">
      <alignment horizontal="center" vertical="center" textRotation="90" shrinkToFit="1"/>
    </xf>
    <xf numFmtId="0" fontId="12" fillId="0" borderId="8" xfId="0" applyFont="1" applyBorder="1" applyAlignment="1">
      <alignment horizontal="center" vertical="center" textRotation="90" shrinkToFit="1"/>
    </xf>
    <xf numFmtId="49" fontId="23" fillId="6" borderId="16" xfId="0" applyNumberFormat="1" applyFont="1" applyFill="1" applyBorder="1" applyAlignment="1">
      <alignment horizontal="center" vertical="center" textRotation="90" wrapText="1"/>
    </xf>
    <xf numFmtId="0" fontId="25" fillId="0" borderId="28" xfId="0" applyFont="1" applyBorder="1" applyAlignment="1">
      <alignment horizontal="center" vertical="center" textRotation="90" wrapText="1"/>
    </xf>
    <xf numFmtId="49" fontId="19" fillId="8" borderId="24" xfId="0" applyNumberFormat="1" applyFont="1" applyFill="1" applyBorder="1" applyAlignment="1">
      <alignment horizontal="center" vertical="top"/>
    </xf>
    <xf numFmtId="3" fontId="19" fillId="6" borderId="40" xfId="0" applyNumberFormat="1" applyFont="1" applyFill="1" applyBorder="1" applyAlignment="1">
      <alignment vertical="top" wrapText="1"/>
    </xf>
    <xf numFmtId="3" fontId="19" fillId="6" borderId="80" xfId="0" applyNumberFormat="1" applyFont="1" applyFill="1" applyBorder="1" applyAlignment="1">
      <alignment vertical="top" wrapText="1"/>
    </xf>
    <xf numFmtId="0" fontId="12" fillId="6" borderId="32" xfId="0" applyFont="1" applyFill="1" applyBorder="1" applyAlignment="1">
      <alignment horizontal="left" vertical="top" wrapText="1"/>
    </xf>
    <xf numFmtId="0" fontId="12" fillId="6" borderId="29" xfId="0" applyFont="1" applyFill="1" applyBorder="1" applyAlignment="1">
      <alignment horizontal="left" vertical="top" wrapText="1"/>
    </xf>
    <xf numFmtId="49" fontId="12" fillId="6" borderId="27" xfId="0" applyNumberFormat="1" applyFont="1" applyFill="1" applyBorder="1" applyAlignment="1">
      <alignment horizontal="center" vertical="top"/>
    </xf>
    <xf numFmtId="3" fontId="12" fillId="6" borderId="4" xfId="0" applyNumberFormat="1" applyFont="1" applyFill="1" applyBorder="1" applyAlignment="1">
      <alignment horizontal="center" vertical="top" wrapText="1"/>
    </xf>
    <xf numFmtId="0" fontId="22" fillId="6" borderId="4" xfId="0" applyFont="1" applyFill="1" applyBorder="1" applyAlignment="1">
      <alignment horizontal="center" wrapText="1"/>
    </xf>
    <xf numFmtId="49" fontId="20" fillId="6" borderId="44" xfId="0" applyNumberFormat="1" applyFont="1" applyFill="1" applyBorder="1" applyAlignment="1">
      <alignment horizontal="center" vertical="top" wrapText="1"/>
    </xf>
    <xf numFmtId="49" fontId="20" fillId="6" borderId="45" xfId="0" applyNumberFormat="1" applyFont="1" applyFill="1" applyBorder="1" applyAlignment="1">
      <alignment horizontal="center" vertical="top" wrapText="1"/>
    </xf>
    <xf numFmtId="49" fontId="12" fillId="6" borderId="4" xfId="0" applyNumberFormat="1" applyFont="1" applyFill="1" applyBorder="1" applyAlignment="1">
      <alignment horizontal="center" vertical="top" wrapText="1"/>
    </xf>
    <xf numFmtId="49" fontId="23" fillId="6" borderId="16" xfId="0" applyNumberFormat="1" applyFont="1" applyFill="1" applyBorder="1" applyAlignment="1">
      <alignment horizontal="center" vertical="top" textRotation="90" wrapText="1"/>
    </xf>
    <xf numFmtId="49" fontId="25" fillId="0" borderId="28" xfId="0" applyNumberFormat="1" applyFont="1" applyBorder="1" applyAlignment="1">
      <alignment horizontal="center" vertical="top" textRotation="90" wrapText="1"/>
    </xf>
    <xf numFmtId="49" fontId="19" fillId="6" borderId="27" xfId="0" applyNumberFormat="1" applyFont="1" applyFill="1" applyBorder="1" applyAlignment="1">
      <alignment horizontal="center" vertical="top"/>
    </xf>
    <xf numFmtId="49" fontId="12" fillId="6" borderId="20" xfId="0" applyNumberFormat="1" applyFont="1" applyFill="1" applyBorder="1" applyAlignment="1">
      <alignment horizontal="center" vertical="top" wrapText="1"/>
    </xf>
    <xf numFmtId="0" fontId="12" fillId="6" borderId="61" xfId="0" applyFont="1" applyFill="1" applyBorder="1" applyAlignment="1">
      <alignment horizontal="center" vertical="center" textRotation="90" wrapText="1"/>
    </xf>
    <xf numFmtId="3" fontId="12" fillId="6" borderId="53" xfId="0" applyNumberFormat="1" applyFont="1" applyFill="1" applyBorder="1" applyAlignment="1">
      <alignment horizontal="center" vertical="center" textRotation="90" wrapText="1"/>
    </xf>
    <xf numFmtId="0" fontId="22" fillId="0" borderId="61" xfId="0" applyFont="1" applyBorder="1" applyAlignment="1">
      <alignment horizontal="center" vertical="center" textRotation="90" wrapText="1"/>
    </xf>
    <xf numFmtId="49" fontId="19" fillId="6" borderId="16" xfId="0" applyNumberFormat="1" applyFont="1" applyFill="1" applyBorder="1" applyAlignment="1">
      <alignment horizontal="center" vertical="top"/>
    </xf>
    <xf numFmtId="49" fontId="19" fillId="6" borderId="28" xfId="0" applyNumberFormat="1" applyFont="1" applyFill="1" applyBorder="1" applyAlignment="1">
      <alignment horizontal="center" vertical="top"/>
    </xf>
    <xf numFmtId="0" fontId="12" fillId="6" borderId="32" xfId="0" applyFont="1" applyFill="1" applyBorder="1" applyAlignment="1">
      <alignment horizontal="center" vertical="center" textRotation="90" wrapText="1"/>
    </xf>
    <xf numFmtId="0" fontId="12" fillId="0" borderId="24" xfId="0" applyFont="1" applyBorder="1" applyAlignment="1">
      <alignment horizontal="center" vertical="center" textRotation="90" shrinkToFit="1"/>
    </xf>
    <xf numFmtId="0" fontId="12" fillId="0" borderId="13" xfId="0" applyFont="1" applyBorder="1" applyAlignment="1">
      <alignment horizontal="center" vertical="center" textRotation="90" shrinkToFit="1"/>
    </xf>
    <xf numFmtId="0" fontId="12" fillId="0" borderId="22" xfId="0" applyFont="1" applyBorder="1" applyAlignment="1">
      <alignment horizontal="center" vertical="center" textRotation="90" shrinkToFit="1"/>
    </xf>
    <xf numFmtId="0" fontId="16" fillId="0" borderId="13" xfId="0" applyFont="1" applyBorder="1" applyAlignment="1">
      <alignment horizontal="center" vertical="center" textRotation="90" shrinkToFit="1"/>
    </xf>
    <xf numFmtId="0" fontId="16" fillId="0" borderId="22" xfId="0" applyFont="1" applyBorder="1" applyAlignment="1">
      <alignment horizontal="center" vertical="center" textRotation="90" shrinkToFit="1"/>
    </xf>
    <xf numFmtId="0" fontId="12" fillId="0" borderId="43" xfId="0" applyFont="1" applyBorder="1" applyAlignment="1">
      <alignment horizontal="center" vertical="center" shrinkToFit="1"/>
    </xf>
    <xf numFmtId="0" fontId="12" fillId="0" borderId="37" xfId="0" applyFont="1" applyBorder="1" applyAlignment="1">
      <alignment horizontal="center" vertical="center" shrinkToFit="1"/>
    </xf>
    <xf numFmtId="0" fontId="12" fillId="0" borderId="52" xfId="0" applyFont="1" applyBorder="1" applyAlignment="1">
      <alignment horizontal="center" vertical="center" shrinkToFit="1"/>
    </xf>
    <xf numFmtId="49" fontId="23" fillId="6" borderId="13" xfId="0" applyNumberFormat="1" applyFont="1" applyFill="1" applyBorder="1" applyAlignment="1">
      <alignment horizontal="center" vertical="center" textRotation="90" wrapText="1"/>
    </xf>
    <xf numFmtId="49" fontId="16" fillId="6" borderId="28" xfId="0" applyNumberFormat="1" applyFont="1" applyFill="1" applyBorder="1" applyAlignment="1">
      <alignment horizontal="center" vertical="center" textRotation="90" wrapText="1"/>
    </xf>
    <xf numFmtId="49" fontId="12" fillId="6" borderId="18" xfId="0" applyNumberFormat="1" applyFont="1" applyFill="1" applyBorder="1" applyAlignment="1">
      <alignment horizontal="center" vertical="top" wrapText="1"/>
    </xf>
    <xf numFmtId="0" fontId="0" fillId="0" borderId="4" xfId="0" applyBorder="1" applyAlignment="1">
      <alignment horizontal="center" vertical="top" wrapText="1"/>
    </xf>
    <xf numFmtId="3" fontId="3" fillId="6" borderId="15" xfId="0" applyNumberFormat="1" applyFont="1" applyFill="1" applyBorder="1" applyAlignment="1">
      <alignment horizontal="justify" vertical="top" wrapText="1"/>
    </xf>
    <xf numFmtId="0" fontId="0" fillId="0" borderId="27" xfId="0" applyBorder="1" applyAlignment="1">
      <alignment horizontal="justify" vertical="top" wrapText="1"/>
    </xf>
    <xf numFmtId="165" fontId="3" fillId="3" borderId="7" xfId="0" applyNumberFormat="1" applyFont="1" applyFill="1" applyBorder="1" applyAlignment="1">
      <alignment vertical="top" wrapText="1"/>
    </xf>
    <xf numFmtId="0" fontId="0" fillId="0" borderId="29" xfId="0" applyBorder="1" applyAlignment="1">
      <alignment vertical="top" wrapText="1"/>
    </xf>
    <xf numFmtId="0" fontId="22" fillId="6" borderId="32" xfId="0" applyFont="1" applyFill="1" applyBorder="1" applyAlignment="1">
      <alignment horizontal="center" vertical="center" textRotation="90" wrapText="1"/>
    </xf>
    <xf numFmtId="49" fontId="19" fillId="6" borderId="16" xfId="0" applyNumberFormat="1" applyFont="1" applyFill="1" applyBorder="1" applyAlignment="1">
      <alignment horizontal="center" vertical="top" wrapText="1"/>
    </xf>
    <xf numFmtId="0" fontId="12" fillId="0" borderId="7" xfId="0" applyFont="1" applyFill="1" applyBorder="1" applyAlignment="1">
      <alignment horizontal="center" vertical="center" textRotation="90" wrapText="1"/>
    </xf>
    <xf numFmtId="0" fontId="12" fillId="0" borderId="29" xfId="0" applyFont="1" applyFill="1" applyBorder="1" applyAlignment="1">
      <alignment horizontal="center" vertical="center" textRotation="90" wrapText="1"/>
    </xf>
    <xf numFmtId="0" fontId="12" fillId="0" borderId="49" xfId="0" applyFont="1" applyBorder="1" applyAlignment="1">
      <alignment horizontal="center" vertical="center" textRotation="90" wrapText="1"/>
    </xf>
    <xf numFmtId="0" fontId="12" fillId="0" borderId="4" xfId="0" applyFont="1" applyBorder="1" applyAlignment="1">
      <alignment horizontal="center" vertical="center" textRotation="90" wrapText="1"/>
    </xf>
    <xf numFmtId="0" fontId="12" fillId="0" borderId="42" xfId="0" applyFont="1" applyBorder="1" applyAlignment="1">
      <alignment horizontal="center" vertical="center" textRotation="90" wrapText="1"/>
    </xf>
    <xf numFmtId="0" fontId="12" fillId="0" borderId="39" xfId="0" applyFont="1" applyBorder="1" applyAlignment="1">
      <alignment horizontal="center" vertical="center"/>
    </xf>
    <xf numFmtId="0" fontId="12" fillId="0" borderId="56" xfId="0" applyFont="1" applyBorder="1" applyAlignment="1">
      <alignment horizontal="center" vertical="center"/>
    </xf>
    <xf numFmtId="0" fontId="12" fillId="0" borderId="55" xfId="0" applyFont="1" applyBorder="1" applyAlignment="1">
      <alignment horizontal="center" vertical="center"/>
    </xf>
    <xf numFmtId="0" fontId="19" fillId="0" borderId="50" xfId="0" applyFont="1" applyBorder="1" applyAlignment="1">
      <alignment horizontal="center" vertical="center" wrapText="1"/>
    </xf>
    <xf numFmtId="0" fontId="19" fillId="0" borderId="57" xfId="0" applyFont="1" applyBorder="1" applyAlignment="1">
      <alignment horizontal="center" vertical="center" wrapText="1"/>
    </xf>
    <xf numFmtId="0" fontId="19" fillId="0" borderId="59" xfId="0" applyFont="1" applyBorder="1" applyAlignment="1">
      <alignment horizontal="center" vertical="center" wrapText="1"/>
    </xf>
    <xf numFmtId="0" fontId="12" fillId="0" borderId="46" xfId="0" applyNumberFormat="1" applyFont="1" applyBorder="1" applyAlignment="1">
      <alignment horizontal="center" vertical="center" textRotation="90" shrinkToFit="1"/>
    </xf>
    <xf numFmtId="0" fontId="12" fillId="0" borderId="44" xfId="0" applyNumberFormat="1" applyFont="1" applyBorder="1" applyAlignment="1">
      <alignment horizontal="center" vertical="center" textRotation="90" shrinkToFit="1"/>
    </xf>
    <xf numFmtId="0" fontId="12" fillId="0" borderId="31" xfId="0" applyNumberFormat="1" applyFont="1" applyBorder="1" applyAlignment="1">
      <alignment horizontal="center" vertical="center" textRotation="90" shrinkToFit="1"/>
    </xf>
    <xf numFmtId="0" fontId="12" fillId="0" borderId="49" xfId="0" applyNumberFormat="1" applyFont="1" applyFill="1" applyBorder="1" applyAlignment="1">
      <alignment horizontal="center" vertical="center" textRotation="90" shrinkToFit="1"/>
    </xf>
    <xf numFmtId="0" fontId="12" fillId="0" borderId="4" xfId="0" applyNumberFormat="1" applyFont="1" applyFill="1" applyBorder="1" applyAlignment="1">
      <alignment horizontal="center" vertical="center" textRotation="90" shrinkToFit="1"/>
    </xf>
    <xf numFmtId="0" fontId="12" fillId="0" borderId="42" xfId="0" applyNumberFormat="1" applyFont="1" applyFill="1" applyBorder="1" applyAlignment="1">
      <alignment horizontal="center" vertical="center" textRotation="90" shrinkToFit="1"/>
    </xf>
    <xf numFmtId="0" fontId="12" fillId="0" borderId="49" xfId="0" applyFont="1" applyBorder="1" applyAlignment="1">
      <alignment horizontal="center" vertical="center" textRotation="90" shrinkToFit="1"/>
    </xf>
    <xf numFmtId="0" fontId="12" fillId="0" borderId="4" xfId="0" applyFont="1" applyBorder="1" applyAlignment="1">
      <alignment horizontal="center" vertical="center" textRotation="90" shrinkToFit="1"/>
    </xf>
    <xf numFmtId="0" fontId="12" fillId="0" borderId="42" xfId="0" applyFont="1" applyBorder="1" applyAlignment="1">
      <alignment horizontal="center" vertical="center" textRotation="90" shrinkToFit="1"/>
    </xf>
    <xf numFmtId="0" fontId="12" fillId="0" borderId="32" xfId="0" applyFont="1" applyBorder="1" applyAlignment="1">
      <alignment horizontal="center" vertical="center" wrapText="1"/>
    </xf>
    <xf numFmtId="0" fontId="12" fillId="0" borderId="8" xfId="0" applyFont="1" applyBorder="1" applyAlignment="1">
      <alignment horizontal="center" vertical="center" wrapText="1"/>
    </xf>
    <xf numFmtId="0" fontId="19" fillId="0" borderId="50" xfId="0" applyFont="1" applyBorder="1" applyAlignment="1">
      <alignment horizontal="center" vertical="center"/>
    </xf>
    <xf numFmtId="0" fontId="19" fillId="0" borderId="57" xfId="0" applyFont="1" applyBorder="1" applyAlignment="1">
      <alignment horizontal="center" vertical="center"/>
    </xf>
    <xf numFmtId="0" fontId="19" fillId="0" borderId="59" xfId="0" applyFont="1" applyBorder="1" applyAlignment="1">
      <alignment horizontal="center" vertical="center"/>
    </xf>
    <xf numFmtId="3" fontId="14" fillId="0" borderId="67" xfId="0" applyNumberFormat="1" applyFont="1" applyBorder="1" applyAlignment="1">
      <alignment horizontal="center" vertical="center" wrapText="1"/>
    </xf>
    <xf numFmtId="3" fontId="14" fillId="0" borderId="33" xfId="0" applyNumberFormat="1" applyFont="1" applyBorder="1" applyAlignment="1">
      <alignment horizontal="center" vertical="center" wrapText="1"/>
    </xf>
    <xf numFmtId="3" fontId="14" fillId="0" borderId="49" xfId="0" applyNumberFormat="1" applyFont="1" applyBorder="1" applyAlignment="1">
      <alignment horizontal="center" vertical="center" wrapText="1"/>
    </xf>
    <xf numFmtId="3" fontId="14" fillId="0" borderId="4" xfId="0" applyNumberFormat="1" applyFont="1" applyBorder="1" applyAlignment="1">
      <alignment horizontal="center" vertical="center" wrapText="1"/>
    </xf>
    <xf numFmtId="3" fontId="14" fillId="0" borderId="42" xfId="0" applyNumberFormat="1" applyFont="1" applyBorder="1" applyAlignment="1">
      <alignment horizontal="center" vertical="center" wrapText="1"/>
    </xf>
    <xf numFmtId="0" fontId="12" fillId="0" borderId="30" xfId="0" applyFont="1" applyBorder="1" applyAlignment="1">
      <alignment horizontal="center" vertical="center"/>
    </xf>
    <xf numFmtId="0" fontId="12" fillId="0" borderId="32" xfId="0" applyFont="1" applyBorder="1" applyAlignment="1">
      <alignment horizontal="center" vertical="center" textRotation="90" wrapText="1"/>
    </xf>
    <xf numFmtId="0" fontId="12" fillId="0" borderId="8" xfId="0" applyFont="1" applyBorder="1" applyAlignment="1">
      <alignment horizontal="center" vertical="center" textRotation="90" wrapText="1"/>
    </xf>
    <xf numFmtId="165" fontId="19" fillId="8" borderId="60" xfId="0" applyNumberFormat="1" applyFont="1" applyFill="1" applyBorder="1" applyAlignment="1">
      <alignment horizontal="center" vertical="top" wrapText="1"/>
    </xf>
    <xf numFmtId="165" fontId="19" fillId="8" borderId="26" xfId="0" applyNumberFormat="1" applyFont="1" applyFill="1" applyBorder="1" applyAlignment="1">
      <alignment horizontal="center" vertical="top" wrapText="1"/>
    </xf>
    <xf numFmtId="165" fontId="19" fillId="8" borderId="31" xfId="0" applyNumberFormat="1" applyFont="1" applyFill="1" applyBorder="1" applyAlignment="1">
      <alignment horizontal="center" vertical="top" wrapText="1"/>
    </xf>
    <xf numFmtId="0" fontId="16" fillId="0" borderId="48" xfId="0" applyFont="1" applyBorder="1" applyAlignment="1">
      <alignment horizontal="center" vertical="center" wrapText="1"/>
    </xf>
    <xf numFmtId="0" fontId="16" fillId="0" borderId="58" xfId="0" applyFont="1" applyBorder="1" applyAlignment="1">
      <alignment horizontal="center" vertical="center" wrapText="1"/>
    </xf>
    <xf numFmtId="165" fontId="19" fillId="4" borderId="50" xfId="0" applyNumberFormat="1" applyFont="1" applyFill="1" applyBorder="1" applyAlignment="1">
      <alignment horizontal="center" vertical="top" wrapText="1"/>
    </xf>
    <xf numFmtId="165" fontId="19" fillId="4" borderId="57" xfId="0" applyNumberFormat="1" applyFont="1" applyFill="1" applyBorder="1" applyAlignment="1">
      <alignment horizontal="center" vertical="top" wrapText="1"/>
    </xf>
    <xf numFmtId="165" fontId="19" fillId="4" borderId="59" xfId="0" applyNumberFormat="1" applyFont="1" applyFill="1" applyBorder="1" applyAlignment="1">
      <alignment horizontal="center" vertical="top" wrapText="1"/>
    </xf>
    <xf numFmtId="165" fontId="12" fillId="8" borderId="51" xfId="0" applyNumberFormat="1" applyFont="1" applyFill="1" applyBorder="1" applyAlignment="1">
      <alignment horizontal="center" vertical="top" wrapText="1"/>
    </xf>
    <xf numFmtId="165" fontId="12" fillId="8" borderId="56" xfId="0" applyNumberFormat="1" applyFont="1" applyFill="1" applyBorder="1" applyAlignment="1">
      <alignment horizontal="center" vertical="top" wrapText="1"/>
    </xf>
    <xf numFmtId="165" fontId="12" fillId="8" borderId="55" xfId="0" applyNumberFormat="1" applyFont="1" applyFill="1" applyBorder="1" applyAlignment="1">
      <alignment horizontal="center" vertical="top" wrapText="1"/>
    </xf>
    <xf numFmtId="165" fontId="19" fillId="4" borderId="51" xfId="0" applyNumberFormat="1" applyFont="1" applyFill="1" applyBorder="1" applyAlignment="1">
      <alignment horizontal="center" vertical="top" wrapText="1"/>
    </xf>
    <xf numFmtId="165" fontId="19" fillId="4" borderId="56" xfId="0" applyNumberFormat="1" applyFont="1" applyFill="1" applyBorder="1" applyAlignment="1">
      <alignment horizontal="center" vertical="top" wrapText="1"/>
    </xf>
    <xf numFmtId="165" fontId="19" fillId="4" borderId="55" xfId="0" applyNumberFormat="1" applyFont="1" applyFill="1" applyBorder="1" applyAlignment="1">
      <alignment horizontal="center" vertical="top" wrapText="1"/>
    </xf>
    <xf numFmtId="49" fontId="19" fillId="6" borderId="28" xfId="0" applyNumberFormat="1" applyFont="1" applyFill="1" applyBorder="1" applyAlignment="1">
      <alignment horizontal="center" vertical="top" wrapText="1"/>
    </xf>
    <xf numFmtId="0" fontId="12" fillId="3" borderId="40" xfId="0" applyFont="1" applyFill="1" applyBorder="1" applyAlignment="1">
      <alignment vertical="top" wrapText="1"/>
    </xf>
    <xf numFmtId="0" fontId="12" fillId="3" borderId="34" xfId="0" applyFont="1" applyFill="1" applyBorder="1" applyAlignment="1">
      <alignment vertical="top" wrapText="1"/>
    </xf>
    <xf numFmtId="49" fontId="12" fillId="6" borderId="18" xfId="0" applyNumberFormat="1" applyFont="1" applyFill="1" applyBorder="1" applyAlignment="1">
      <alignment horizontal="center" vertical="top"/>
    </xf>
    <xf numFmtId="49" fontId="12" fillId="6" borderId="4" xfId="0" applyNumberFormat="1" applyFont="1" applyFill="1" applyBorder="1" applyAlignment="1">
      <alignment horizontal="center" vertical="top"/>
    </xf>
    <xf numFmtId="49" fontId="12" fillId="6" borderId="13" xfId="0" applyNumberFormat="1" applyFont="1" applyFill="1" applyBorder="1" applyAlignment="1">
      <alignment horizontal="center" vertical="center" textRotation="90" wrapText="1"/>
    </xf>
    <xf numFmtId="0" fontId="16" fillId="6" borderId="28" xfId="0" applyFont="1" applyFill="1" applyBorder="1" applyAlignment="1">
      <alignment horizontal="center" vertical="center" textRotation="90" wrapText="1"/>
    </xf>
    <xf numFmtId="0" fontId="24" fillId="0" borderId="32" xfId="0" applyFont="1" applyFill="1" applyBorder="1" applyAlignment="1">
      <alignment vertical="center" textRotation="90" wrapText="1"/>
    </xf>
    <xf numFmtId="0" fontId="35" fillId="0" borderId="29" xfId="0" applyFont="1" applyBorder="1" applyAlignment="1">
      <alignment vertical="center" textRotation="90" wrapText="1"/>
    </xf>
    <xf numFmtId="49" fontId="33" fillId="6" borderId="16" xfId="0" applyNumberFormat="1" applyFont="1" applyFill="1" applyBorder="1" applyAlignment="1">
      <alignment vertical="top" textRotation="90" wrapText="1" shrinkToFit="1"/>
    </xf>
    <xf numFmtId="49" fontId="38" fillId="0" borderId="28" xfId="0" applyNumberFormat="1" applyFont="1" applyBorder="1" applyAlignment="1">
      <alignment vertical="top" wrapText="1"/>
    </xf>
    <xf numFmtId="49" fontId="19" fillId="8" borderId="13" xfId="0" applyNumberFormat="1" applyFont="1" applyFill="1" applyBorder="1" applyAlignment="1">
      <alignment horizontal="center" vertical="top" wrapText="1"/>
    </xf>
    <xf numFmtId="49" fontId="23" fillId="6" borderId="40" xfId="0" applyNumberFormat="1" applyFont="1" applyFill="1" applyBorder="1" applyAlignment="1">
      <alignment horizontal="center" vertical="center" textRotation="90" wrapText="1"/>
    </xf>
    <xf numFmtId="0" fontId="22" fillId="6" borderId="37" xfId="0" applyFont="1" applyFill="1" applyBorder="1" applyAlignment="1">
      <alignment horizontal="center" vertical="center" wrapText="1"/>
    </xf>
    <xf numFmtId="0" fontId="22" fillId="6" borderId="62" xfId="0" applyFont="1" applyFill="1" applyBorder="1" applyAlignment="1">
      <alignment horizontal="center" vertical="center" wrapText="1"/>
    </xf>
    <xf numFmtId="49" fontId="12" fillId="6" borderId="44" xfId="0" applyNumberFormat="1" applyFont="1" applyFill="1" applyBorder="1" applyAlignment="1">
      <alignment horizontal="center" vertical="top" wrapText="1"/>
    </xf>
    <xf numFmtId="49" fontId="19" fillId="6" borderId="13" xfId="0" applyNumberFormat="1" applyFont="1" applyFill="1" applyBorder="1" applyAlignment="1">
      <alignment vertical="top"/>
    </xf>
    <xf numFmtId="49" fontId="19" fillId="6" borderId="28" xfId="0" applyNumberFormat="1" applyFont="1" applyFill="1" applyBorder="1" applyAlignment="1">
      <alignment vertical="top"/>
    </xf>
    <xf numFmtId="0" fontId="32" fillId="3" borderId="14" xfId="0" applyFont="1" applyFill="1" applyBorder="1" applyAlignment="1">
      <alignment vertical="top" wrapText="1"/>
    </xf>
    <xf numFmtId="0" fontId="37" fillId="0" borderId="14" xfId="0" applyFont="1" applyBorder="1" applyAlignment="1">
      <alignment vertical="top" wrapText="1"/>
    </xf>
    <xf numFmtId="165" fontId="3" fillId="0" borderId="17" xfId="0" applyNumberFormat="1" applyFont="1" applyBorder="1" applyAlignment="1">
      <alignment horizontal="left" vertical="top" wrapText="1"/>
    </xf>
    <xf numFmtId="49" fontId="23" fillId="0" borderId="13" xfId="0" applyNumberFormat="1" applyFont="1" applyBorder="1" applyAlignment="1">
      <alignment horizontal="center" vertical="center" textRotation="90" wrapText="1"/>
    </xf>
    <xf numFmtId="0" fontId="6" fillId="6" borderId="29" xfId="0" applyFont="1" applyFill="1" applyBorder="1" applyAlignment="1">
      <alignment vertical="top" wrapText="1"/>
    </xf>
    <xf numFmtId="49" fontId="12" fillId="0" borderId="18" xfId="0" applyNumberFormat="1" applyFont="1" applyBorder="1" applyAlignment="1">
      <alignment horizontal="center" vertical="top" wrapText="1"/>
    </xf>
    <xf numFmtId="0" fontId="16" fillId="0" borderId="20" xfId="0" applyFont="1" applyBorder="1" applyAlignment="1">
      <alignment horizontal="center" vertical="top" wrapText="1"/>
    </xf>
    <xf numFmtId="0" fontId="10" fillId="0" borderId="33" xfId="0" applyFont="1" applyBorder="1" applyAlignment="1">
      <alignment horizontal="left" vertical="top" wrapText="1"/>
    </xf>
    <xf numFmtId="0" fontId="10" fillId="0" borderId="0" xfId="0" applyFont="1" applyBorder="1" applyAlignment="1">
      <alignment horizontal="left" vertical="top" wrapText="1"/>
    </xf>
    <xf numFmtId="0" fontId="32" fillId="6" borderId="85" xfId="0" applyFont="1" applyFill="1" applyBorder="1" applyAlignment="1">
      <alignment vertical="top" wrapText="1"/>
    </xf>
    <xf numFmtId="0" fontId="32" fillId="6" borderId="29" xfId="0" applyFont="1" applyFill="1" applyBorder="1" applyAlignment="1">
      <alignment vertical="top" wrapText="1"/>
    </xf>
    <xf numFmtId="0" fontId="12" fillId="6" borderId="4" xfId="0" applyFont="1" applyFill="1" applyBorder="1" applyAlignment="1">
      <alignment horizontal="center" vertical="top" wrapText="1"/>
    </xf>
    <xf numFmtId="0" fontId="3" fillId="0" borderId="4" xfId="0" applyFont="1" applyBorder="1" applyAlignment="1">
      <alignment horizontal="center" vertical="top" wrapText="1"/>
    </xf>
    <xf numFmtId="49" fontId="20" fillId="6" borderId="40" xfId="0" applyNumberFormat="1" applyFont="1" applyFill="1" applyBorder="1" applyAlignment="1">
      <alignment horizontal="center" vertical="center" textRotation="90" wrapText="1"/>
    </xf>
    <xf numFmtId="0" fontId="28" fillId="6" borderId="34" xfId="0" applyFont="1" applyFill="1" applyBorder="1" applyAlignment="1">
      <alignment horizontal="center" vertical="center" textRotation="90" wrapText="1"/>
    </xf>
    <xf numFmtId="49" fontId="19" fillId="6" borderId="17" xfId="0" applyNumberFormat="1" applyFont="1" applyFill="1" applyBorder="1" applyAlignment="1">
      <alignment horizontal="center" vertical="top"/>
    </xf>
    <xf numFmtId="0" fontId="27" fillId="6" borderId="27" xfId="0" applyFont="1" applyFill="1" applyBorder="1" applyAlignment="1">
      <alignment horizontal="center"/>
    </xf>
    <xf numFmtId="49" fontId="24" fillId="6" borderId="4" xfId="0" applyNumberFormat="1" applyFont="1" applyFill="1" applyBorder="1" applyAlignment="1">
      <alignment horizontal="center" vertical="top" wrapText="1"/>
    </xf>
    <xf numFmtId="0" fontId="35" fillId="6" borderId="20" xfId="0" applyFont="1" applyFill="1" applyBorder="1" applyAlignment="1">
      <alignment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1"/>
    <cellStyle name="Kablelis" xfId="2" builtinId="3"/>
  </cellStyles>
  <dxfs count="0"/>
  <tableStyles count="0" defaultTableStyle="TableStyleMedium2" defaultPivotStyle="PivotStyleLight16"/>
  <colors>
    <mruColors>
      <color rgb="FFCCFFCC"/>
      <color rgb="FFFFCCFF"/>
      <color rgb="FFFFFFCC"/>
      <color rgb="FFFFCCCC"/>
      <color rgb="FFCCE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3"/>
  <sheetViews>
    <sheetView tabSelected="1" zoomScaleNormal="100" zoomScaleSheetLayoutView="100" workbookViewId="0">
      <selection activeCell="Y9" sqref="Y9"/>
    </sheetView>
  </sheetViews>
  <sheetFormatPr defaultColWidth="9.140625" defaultRowHeight="12.75" x14ac:dyDescent="0.2"/>
  <cols>
    <col min="1" max="3" width="2.85546875" style="51" customWidth="1"/>
    <col min="4" max="4" width="37.42578125" style="51" customWidth="1"/>
    <col min="5" max="5" width="3.7109375" style="54" customWidth="1"/>
    <col min="6" max="6" width="4.28515625" style="56" customWidth="1"/>
    <col min="7" max="7" width="7.85546875" style="57" customWidth="1"/>
    <col min="8" max="8" width="8.42578125" style="51" customWidth="1"/>
    <col min="9" max="10" width="8.7109375" style="51" customWidth="1"/>
    <col min="11" max="11" width="30.85546875" style="51" customWidth="1"/>
    <col min="12" max="14" width="3.7109375" style="51" customWidth="1"/>
    <col min="15" max="16384" width="9.140625" style="52"/>
  </cols>
  <sheetData>
    <row r="1" spans="1:15" s="343" customFormat="1" ht="40.5" customHeight="1" x14ac:dyDescent="0.2">
      <c r="A1" s="339"/>
      <c r="B1" s="339"/>
      <c r="C1" s="339"/>
      <c r="D1" s="339"/>
      <c r="E1" s="340"/>
      <c r="F1" s="341"/>
      <c r="G1" s="342"/>
      <c r="H1" s="339"/>
      <c r="I1" s="339"/>
      <c r="J1" s="339"/>
      <c r="K1" s="1371" t="s">
        <v>254</v>
      </c>
      <c r="L1" s="1372"/>
      <c r="M1" s="1372"/>
      <c r="N1" s="1372"/>
    </row>
    <row r="2" spans="1:15" s="343" customFormat="1" ht="15" customHeight="1" x14ac:dyDescent="0.2">
      <c r="A2" s="339"/>
      <c r="B2" s="339"/>
      <c r="C2" s="339"/>
      <c r="D2" s="339"/>
      <c r="E2" s="340"/>
      <c r="F2" s="341"/>
      <c r="G2" s="342"/>
      <c r="H2" s="339"/>
      <c r="I2" s="339"/>
      <c r="J2" s="339"/>
      <c r="K2" s="771"/>
      <c r="L2" s="772"/>
      <c r="M2" s="772"/>
      <c r="N2" s="772"/>
    </row>
    <row r="3" spans="1:15" s="339" customFormat="1" ht="15" customHeight="1" x14ac:dyDescent="0.2">
      <c r="A3" s="773"/>
      <c r="B3" s="773"/>
      <c r="C3" s="773"/>
      <c r="D3" s="1373" t="s">
        <v>227</v>
      </c>
      <c r="E3" s="1373"/>
      <c r="F3" s="1373"/>
      <c r="G3" s="1373"/>
      <c r="H3" s="1373"/>
      <c r="I3" s="1373"/>
      <c r="J3" s="1373"/>
      <c r="K3" s="1374"/>
      <c r="L3" s="773"/>
      <c r="M3" s="773"/>
      <c r="O3" s="1241"/>
    </row>
    <row r="4" spans="1:15" s="343" customFormat="1" ht="15.75" x14ac:dyDescent="0.2">
      <c r="A4" s="1411" t="s">
        <v>42</v>
      </c>
      <c r="B4" s="1411"/>
      <c r="C4" s="1411"/>
      <c r="D4" s="1411"/>
      <c r="E4" s="1411"/>
      <c r="F4" s="1411"/>
      <c r="G4" s="1411"/>
      <c r="H4" s="1411"/>
      <c r="I4" s="1411"/>
      <c r="J4" s="1411"/>
      <c r="K4" s="1411"/>
      <c r="L4" s="1411"/>
      <c r="M4" s="1411"/>
      <c r="O4" s="1241"/>
    </row>
    <row r="5" spans="1:15" s="343" customFormat="1" ht="15.75" x14ac:dyDescent="0.2">
      <c r="A5" s="1412" t="s">
        <v>32</v>
      </c>
      <c r="B5" s="1412"/>
      <c r="C5" s="1412"/>
      <c r="D5" s="1412"/>
      <c r="E5" s="1412"/>
      <c r="F5" s="1412"/>
      <c r="G5" s="1412"/>
      <c r="H5" s="1412"/>
      <c r="I5" s="1412"/>
      <c r="J5" s="1412"/>
      <c r="K5" s="1412"/>
      <c r="L5" s="1412"/>
      <c r="M5" s="1412"/>
      <c r="N5" s="344"/>
      <c r="O5" s="1241"/>
    </row>
    <row r="6" spans="1:15" ht="15.75" customHeight="1" thickBot="1" x14ac:dyDescent="0.25">
      <c r="K6" s="1375" t="s">
        <v>95</v>
      </c>
      <c r="L6" s="1375"/>
      <c r="M6" s="1375"/>
      <c r="N6" s="1376"/>
    </row>
    <row r="7" spans="1:15" s="781" customFormat="1" ht="22.5" customHeight="1" x14ac:dyDescent="0.2">
      <c r="A7" s="1377" t="s">
        <v>33</v>
      </c>
      <c r="B7" s="1380" t="s">
        <v>0</v>
      </c>
      <c r="C7" s="1383" t="s">
        <v>1</v>
      </c>
      <c r="D7" s="1386" t="s">
        <v>12</v>
      </c>
      <c r="E7" s="1413" t="s">
        <v>2</v>
      </c>
      <c r="F7" s="1416" t="s">
        <v>3</v>
      </c>
      <c r="G7" s="1419" t="s">
        <v>4</v>
      </c>
      <c r="H7" s="1355" t="s">
        <v>228</v>
      </c>
      <c r="I7" s="1355" t="s">
        <v>126</v>
      </c>
      <c r="J7" s="1355" t="s">
        <v>180</v>
      </c>
      <c r="K7" s="1358" t="s">
        <v>11</v>
      </c>
      <c r="L7" s="1359"/>
      <c r="M7" s="1359"/>
      <c r="N7" s="1360"/>
    </row>
    <row r="8" spans="1:15" s="781" customFormat="1" ht="18.75" customHeight="1" x14ac:dyDescent="0.2">
      <c r="A8" s="1378"/>
      <c r="B8" s="1381"/>
      <c r="C8" s="1384"/>
      <c r="D8" s="1387"/>
      <c r="E8" s="1414"/>
      <c r="F8" s="1417"/>
      <c r="G8" s="1420"/>
      <c r="H8" s="1365"/>
      <c r="I8" s="1356"/>
      <c r="J8" s="1356"/>
      <c r="K8" s="1361" t="s">
        <v>12</v>
      </c>
      <c r="L8" s="1363"/>
      <c r="M8" s="1363"/>
      <c r="N8" s="1364"/>
    </row>
    <row r="9" spans="1:15" s="781" customFormat="1" ht="60.75" customHeight="1" thickBot="1" x14ac:dyDescent="0.25">
      <c r="A9" s="1379"/>
      <c r="B9" s="1382"/>
      <c r="C9" s="1385"/>
      <c r="D9" s="1388"/>
      <c r="E9" s="1415"/>
      <c r="F9" s="1418"/>
      <c r="G9" s="1421"/>
      <c r="H9" s="1366"/>
      <c r="I9" s="1357"/>
      <c r="J9" s="1357"/>
      <c r="K9" s="1362"/>
      <c r="L9" s="782" t="s">
        <v>128</v>
      </c>
      <c r="M9" s="783" t="s">
        <v>129</v>
      </c>
      <c r="N9" s="784" t="s">
        <v>181</v>
      </c>
    </row>
    <row r="10" spans="1:15" s="64" customFormat="1" ht="15" customHeight="1" x14ac:dyDescent="0.2">
      <c r="A10" s="1395" t="s">
        <v>59</v>
      </c>
      <c r="B10" s="1396"/>
      <c r="C10" s="1396"/>
      <c r="D10" s="1396"/>
      <c r="E10" s="1396"/>
      <c r="F10" s="1396"/>
      <c r="G10" s="1396"/>
      <c r="H10" s="1396"/>
      <c r="I10" s="1396"/>
      <c r="J10" s="1396"/>
      <c r="K10" s="1396"/>
      <c r="L10" s="1396"/>
      <c r="M10" s="1396"/>
      <c r="N10" s="1397"/>
    </row>
    <row r="11" spans="1:15" s="64" customFormat="1" ht="13.5" customHeight="1" x14ac:dyDescent="0.2">
      <c r="A11" s="1398" t="s">
        <v>43</v>
      </c>
      <c r="B11" s="1399"/>
      <c r="C11" s="1399"/>
      <c r="D11" s="1399"/>
      <c r="E11" s="1399"/>
      <c r="F11" s="1399"/>
      <c r="G11" s="1399"/>
      <c r="H11" s="1399"/>
      <c r="I11" s="1399"/>
      <c r="J11" s="1399"/>
      <c r="K11" s="1399"/>
      <c r="L11" s="1399"/>
      <c r="M11" s="1399"/>
      <c r="N11" s="1400"/>
    </row>
    <row r="12" spans="1:15" ht="14.25" customHeight="1" x14ac:dyDescent="0.2">
      <c r="A12" s="65" t="s">
        <v>5</v>
      </c>
      <c r="B12" s="1401" t="s">
        <v>44</v>
      </c>
      <c r="C12" s="1402"/>
      <c r="D12" s="1402"/>
      <c r="E12" s="1402"/>
      <c r="F12" s="1402"/>
      <c r="G12" s="1402"/>
      <c r="H12" s="1402"/>
      <c r="I12" s="1402"/>
      <c r="J12" s="1402"/>
      <c r="K12" s="1402"/>
      <c r="L12" s="1402"/>
      <c r="M12" s="1402"/>
      <c r="N12" s="1403"/>
    </row>
    <row r="13" spans="1:15" ht="15" customHeight="1" x14ac:dyDescent="0.2">
      <c r="A13" s="66" t="s">
        <v>5</v>
      </c>
      <c r="B13" s="67" t="s">
        <v>5</v>
      </c>
      <c r="C13" s="1404" t="s">
        <v>45</v>
      </c>
      <c r="D13" s="1405"/>
      <c r="E13" s="1405"/>
      <c r="F13" s="1405"/>
      <c r="G13" s="1405"/>
      <c r="H13" s="1405"/>
      <c r="I13" s="1405"/>
      <c r="J13" s="1405"/>
      <c r="K13" s="1405"/>
      <c r="L13" s="1405"/>
      <c r="M13" s="1405"/>
      <c r="N13" s="1406"/>
    </row>
    <row r="14" spans="1:15" ht="14.25" customHeight="1" x14ac:dyDescent="0.2">
      <c r="A14" s="758" t="s">
        <v>5</v>
      </c>
      <c r="B14" s="759" t="s">
        <v>5</v>
      </c>
      <c r="C14" s="294" t="s">
        <v>5</v>
      </c>
      <c r="D14" s="821" t="s">
        <v>81</v>
      </c>
      <c r="E14" s="87"/>
      <c r="F14" s="776" t="s">
        <v>46</v>
      </c>
      <c r="G14" s="948" t="s">
        <v>36</v>
      </c>
      <c r="H14" s="91">
        <v>176.4</v>
      </c>
      <c r="I14" s="90">
        <f>292.1+20</f>
        <v>312.10000000000002</v>
      </c>
      <c r="J14" s="933">
        <f>239.9+5</f>
        <v>244.9</v>
      </c>
      <c r="K14" s="815"/>
      <c r="L14" s="816"/>
      <c r="M14" s="816"/>
      <c r="N14" s="817"/>
    </row>
    <row r="15" spans="1:15" ht="12.75" customHeight="1" x14ac:dyDescent="0.2">
      <c r="A15" s="979"/>
      <c r="B15" s="980"/>
      <c r="C15" s="981"/>
      <c r="D15" s="320"/>
      <c r="E15" s="583"/>
      <c r="F15" s="984"/>
      <c r="G15" s="988" t="s">
        <v>78</v>
      </c>
      <c r="H15" s="45">
        <v>48</v>
      </c>
      <c r="I15" s="97"/>
      <c r="J15" s="99"/>
      <c r="K15" s="789"/>
      <c r="L15" s="790"/>
      <c r="M15" s="790"/>
      <c r="N15" s="791"/>
    </row>
    <row r="16" spans="1:15" ht="13.5" customHeight="1" x14ac:dyDescent="0.2">
      <c r="A16" s="1020"/>
      <c r="B16" s="1021"/>
      <c r="C16" s="1022"/>
      <c r="D16" s="320"/>
      <c r="E16" s="583"/>
      <c r="F16" s="1023"/>
      <c r="G16" s="1024" t="s">
        <v>221</v>
      </c>
      <c r="H16" s="45">
        <v>5</v>
      </c>
      <c r="I16" s="97"/>
      <c r="J16" s="99"/>
      <c r="K16" s="789"/>
      <c r="L16" s="790"/>
      <c r="M16" s="790"/>
      <c r="N16" s="791"/>
    </row>
    <row r="17" spans="1:15" ht="13.5" customHeight="1" x14ac:dyDescent="0.2">
      <c r="A17" s="758"/>
      <c r="B17" s="759"/>
      <c r="C17" s="294"/>
      <c r="D17" s="320"/>
      <c r="E17" s="583"/>
      <c r="F17" s="785"/>
      <c r="G17" s="786" t="s">
        <v>172</v>
      </c>
      <c r="H17" s="45">
        <v>21.6</v>
      </c>
      <c r="I17" s="787"/>
      <c r="J17" s="788"/>
      <c r="K17" s="789"/>
      <c r="L17" s="790"/>
      <c r="M17" s="790"/>
      <c r="N17" s="791"/>
    </row>
    <row r="18" spans="1:15" ht="15" customHeight="1" x14ac:dyDescent="0.2">
      <c r="A18" s="758"/>
      <c r="B18" s="759"/>
      <c r="C18" s="822"/>
      <c r="D18" s="1407" t="s">
        <v>61</v>
      </c>
      <c r="E18" s="87" t="s">
        <v>47</v>
      </c>
      <c r="F18" s="88"/>
      <c r="G18" s="860"/>
      <c r="H18" s="91"/>
      <c r="I18" s="90"/>
      <c r="J18" s="94"/>
      <c r="K18" s="1409" t="s">
        <v>98</v>
      </c>
      <c r="L18" s="13">
        <v>1</v>
      </c>
      <c r="M18" s="13"/>
      <c r="N18" s="280"/>
    </row>
    <row r="19" spans="1:15" ht="14.25" customHeight="1" x14ac:dyDescent="0.2">
      <c r="A19" s="758"/>
      <c r="B19" s="759"/>
      <c r="C19" s="822"/>
      <c r="D19" s="1408"/>
      <c r="E19" s="583"/>
      <c r="F19" s="88"/>
      <c r="G19" s="926"/>
      <c r="H19" s="45"/>
      <c r="I19" s="97"/>
      <c r="J19" s="100"/>
      <c r="K19" s="1410"/>
      <c r="L19" s="21"/>
      <c r="M19" s="21"/>
      <c r="N19" s="281"/>
    </row>
    <row r="20" spans="1:15" ht="20.25" customHeight="1" x14ac:dyDescent="0.2">
      <c r="A20" s="979"/>
      <c r="B20" s="980"/>
      <c r="C20" s="822"/>
      <c r="D20" s="1182" t="s">
        <v>139</v>
      </c>
      <c r="E20" s="1188"/>
      <c r="F20" s="1189"/>
      <c r="G20" s="1190"/>
      <c r="H20" s="9"/>
      <c r="I20" s="5"/>
      <c r="J20" s="347"/>
      <c r="K20" s="1183" t="s">
        <v>162</v>
      </c>
      <c r="L20" s="13">
        <v>1</v>
      </c>
      <c r="M20" s="13"/>
      <c r="N20" s="280"/>
    </row>
    <row r="21" spans="1:15" ht="24.75" customHeight="1" x14ac:dyDescent="0.2">
      <c r="A21" s="758"/>
      <c r="B21" s="759"/>
      <c r="C21" s="294"/>
      <c r="D21" s="1253" t="s">
        <v>266</v>
      </c>
      <c r="E21" s="1367"/>
      <c r="F21" s="1191"/>
      <c r="G21" s="1190"/>
      <c r="H21" s="9"/>
      <c r="I21" s="1192"/>
      <c r="J21" s="1193"/>
      <c r="K21" s="1389" t="s">
        <v>48</v>
      </c>
      <c r="L21" s="1391">
        <v>1</v>
      </c>
      <c r="M21" s="1391"/>
      <c r="N21" s="1393"/>
      <c r="O21" s="112"/>
    </row>
    <row r="22" spans="1:15" ht="27" customHeight="1" x14ac:dyDescent="0.2">
      <c r="A22" s="758"/>
      <c r="B22" s="759"/>
      <c r="C22" s="294"/>
      <c r="D22" s="1254"/>
      <c r="E22" s="1367"/>
      <c r="F22" s="1191"/>
      <c r="G22" s="353"/>
      <c r="H22" s="9"/>
      <c r="I22" s="1192"/>
      <c r="J22" s="1193"/>
      <c r="K22" s="1390"/>
      <c r="L22" s="1392"/>
      <c r="M22" s="1392"/>
      <c r="N22" s="1394"/>
      <c r="O22" s="112"/>
    </row>
    <row r="23" spans="1:15" ht="23.25" customHeight="1" x14ac:dyDescent="0.2">
      <c r="A23" s="1251"/>
      <c r="B23" s="1249"/>
      <c r="C23" s="1252"/>
      <c r="D23" s="1253" t="s">
        <v>167</v>
      </c>
      <c r="E23" s="1255"/>
      <c r="F23" s="1250"/>
      <c r="G23" s="1190"/>
      <c r="H23" s="9"/>
      <c r="I23" s="5"/>
      <c r="J23" s="347"/>
      <c r="K23" s="29" t="s">
        <v>48</v>
      </c>
      <c r="L23" s="24">
        <v>1</v>
      </c>
      <c r="M23" s="296"/>
      <c r="N23" s="282"/>
      <c r="O23" s="279"/>
    </row>
    <row r="24" spans="1:15" ht="29.25" customHeight="1" x14ac:dyDescent="0.2">
      <c r="A24" s="1251"/>
      <c r="B24" s="1249"/>
      <c r="C24" s="1252"/>
      <c r="D24" s="1254"/>
      <c r="E24" s="1255"/>
      <c r="F24" s="1250"/>
      <c r="G24" s="1194"/>
      <c r="H24" s="9"/>
      <c r="I24" s="5"/>
      <c r="J24" s="5"/>
      <c r="K24" s="33"/>
      <c r="L24" s="23"/>
      <c r="M24" s="299"/>
      <c r="N24" s="283"/>
      <c r="O24" s="120"/>
    </row>
    <row r="25" spans="1:15" ht="19.5" customHeight="1" x14ac:dyDescent="0.2">
      <c r="A25" s="758"/>
      <c r="B25" s="759"/>
      <c r="C25" s="294"/>
      <c r="D25" s="1369" t="s">
        <v>141</v>
      </c>
      <c r="E25" s="1255"/>
      <c r="F25" s="770"/>
      <c r="G25" s="1190"/>
      <c r="H25" s="9"/>
      <c r="I25" s="5"/>
      <c r="J25" s="5"/>
      <c r="K25" s="445" t="s">
        <v>150</v>
      </c>
      <c r="L25" s="17">
        <v>1</v>
      </c>
      <c r="M25" s="509"/>
      <c r="N25" s="446"/>
      <c r="O25" s="130"/>
    </row>
    <row r="26" spans="1:15" ht="15" customHeight="1" x14ac:dyDescent="0.2">
      <c r="A26" s="758"/>
      <c r="B26" s="759"/>
      <c r="C26" s="785"/>
      <c r="D26" s="1370"/>
      <c r="E26" s="1255"/>
      <c r="F26" s="770"/>
      <c r="G26" s="1194"/>
      <c r="H26" s="9"/>
      <c r="I26" s="5"/>
      <c r="J26" s="5"/>
      <c r="K26" s="6"/>
      <c r="L26" s="15"/>
      <c r="M26" s="269"/>
      <c r="N26" s="358"/>
      <c r="O26" s="130"/>
    </row>
    <row r="27" spans="1:15" ht="54" customHeight="1" x14ac:dyDescent="0.2">
      <c r="A27" s="758"/>
      <c r="B27" s="759"/>
      <c r="C27" s="785"/>
      <c r="D27" s="1180" t="s">
        <v>280</v>
      </c>
      <c r="E27" s="1195"/>
      <c r="F27" s="770"/>
      <c r="G27" s="1194"/>
      <c r="H27" s="1196"/>
      <c r="I27" s="5"/>
      <c r="J27" s="5"/>
      <c r="K27" s="445" t="s">
        <v>205</v>
      </c>
      <c r="L27" s="17"/>
      <c r="M27" s="17">
        <v>1</v>
      </c>
      <c r="N27" s="446"/>
      <c r="O27" s="130"/>
    </row>
    <row r="28" spans="1:15" ht="54" customHeight="1" x14ac:dyDescent="0.2">
      <c r="A28" s="758"/>
      <c r="B28" s="759"/>
      <c r="C28" s="785"/>
      <c r="D28" s="553" t="s">
        <v>246</v>
      </c>
      <c r="E28" s="1195"/>
      <c r="F28" s="770"/>
      <c r="G28" s="943"/>
      <c r="H28" s="1196"/>
      <c r="I28" s="5"/>
      <c r="J28" s="5"/>
      <c r="K28" s="371" t="s">
        <v>48</v>
      </c>
      <c r="L28" s="17"/>
      <c r="M28" s="17">
        <v>1</v>
      </c>
      <c r="N28" s="446"/>
      <c r="O28" s="130"/>
    </row>
    <row r="29" spans="1:15" ht="57" customHeight="1" x14ac:dyDescent="0.2">
      <c r="A29" s="758"/>
      <c r="B29" s="759"/>
      <c r="C29" s="785"/>
      <c r="D29" s="1180" t="s">
        <v>247</v>
      </c>
      <c r="E29" s="1195"/>
      <c r="F29" s="770"/>
      <c r="G29" s="943"/>
      <c r="H29" s="1196"/>
      <c r="I29" s="5"/>
      <c r="J29" s="5"/>
      <c r="K29" s="371" t="s">
        <v>204</v>
      </c>
      <c r="L29" s="684"/>
      <c r="M29" s="19"/>
      <c r="N29" s="372">
        <v>1</v>
      </c>
      <c r="O29" s="130"/>
    </row>
    <row r="30" spans="1:15" ht="33" customHeight="1" x14ac:dyDescent="0.2">
      <c r="A30" s="758"/>
      <c r="B30" s="759"/>
      <c r="C30" s="294"/>
      <c r="D30" s="1253" t="s">
        <v>277</v>
      </c>
      <c r="E30" s="1197"/>
      <c r="F30" s="1198"/>
      <c r="G30" s="350"/>
      <c r="H30" s="9"/>
      <c r="I30" s="1192"/>
      <c r="J30" s="1193"/>
      <c r="K30" s="29" t="s">
        <v>65</v>
      </c>
      <c r="L30" s="685">
        <v>1</v>
      </c>
      <c r="M30" s="656"/>
      <c r="N30" s="657"/>
      <c r="O30" s="112"/>
    </row>
    <row r="31" spans="1:15" ht="22.5" customHeight="1" x14ac:dyDescent="0.2">
      <c r="A31" s="758"/>
      <c r="B31" s="759"/>
      <c r="C31" s="294"/>
      <c r="D31" s="1254"/>
      <c r="E31" s="1197"/>
      <c r="F31" s="1198"/>
      <c r="G31" s="350"/>
      <c r="H31" s="9"/>
      <c r="I31" s="1192"/>
      <c r="J31" s="1193"/>
      <c r="K31" s="591"/>
      <c r="L31" s="593"/>
      <c r="M31" s="592"/>
      <c r="N31" s="652"/>
      <c r="O31" s="112"/>
    </row>
    <row r="32" spans="1:15" ht="30" customHeight="1" x14ac:dyDescent="0.2">
      <c r="A32" s="758"/>
      <c r="B32" s="759"/>
      <c r="C32" s="294"/>
      <c r="D32" s="14" t="s">
        <v>213</v>
      </c>
      <c r="E32" s="1195"/>
      <c r="F32" s="770"/>
      <c r="G32" s="943"/>
      <c r="H32" s="9"/>
      <c r="I32" s="5"/>
      <c r="J32" s="347"/>
      <c r="K32" s="30" t="s">
        <v>149</v>
      </c>
      <c r="L32" s="32"/>
      <c r="M32" s="686">
        <v>2</v>
      </c>
      <c r="N32" s="128">
        <v>3</v>
      </c>
      <c r="O32" s="120"/>
    </row>
    <row r="33" spans="1:15" ht="20.25" customHeight="1" x14ac:dyDescent="0.2">
      <c r="A33" s="1251"/>
      <c r="B33" s="1249"/>
      <c r="C33" s="1252"/>
      <c r="D33" s="1253" t="s">
        <v>211</v>
      </c>
      <c r="E33" s="1255"/>
      <c r="F33" s="1368"/>
      <c r="G33" s="1194"/>
      <c r="H33" s="9"/>
      <c r="I33" s="5"/>
      <c r="J33" s="347"/>
      <c r="K33" s="7" t="s">
        <v>56</v>
      </c>
      <c r="L33" s="11">
        <v>100</v>
      </c>
      <c r="M33" s="300">
        <v>100</v>
      </c>
      <c r="N33" s="285">
        <v>100</v>
      </c>
      <c r="O33" s="120"/>
    </row>
    <row r="34" spans="1:15" ht="22.5" customHeight="1" x14ac:dyDescent="0.2">
      <c r="A34" s="1251"/>
      <c r="B34" s="1249"/>
      <c r="C34" s="1252"/>
      <c r="D34" s="1254"/>
      <c r="E34" s="1255"/>
      <c r="F34" s="1368"/>
      <c r="G34" s="1194"/>
      <c r="H34" s="9"/>
      <c r="I34" s="5"/>
      <c r="J34" s="347"/>
      <c r="K34" s="8" t="s">
        <v>69</v>
      </c>
      <c r="L34" s="12">
        <v>1</v>
      </c>
      <c r="M34" s="301">
        <v>1</v>
      </c>
      <c r="N34" s="286">
        <v>1</v>
      </c>
    </row>
    <row r="35" spans="1:15" ht="27" customHeight="1" x14ac:dyDescent="0.2">
      <c r="A35" s="1251"/>
      <c r="B35" s="1249"/>
      <c r="C35" s="1252"/>
      <c r="D35" s="532" t="s">
        <v>145</v>
      </c>
      <c r="E35" s="1255"/>
      <c r="F35" s="1250"/>
      <c r="G35" s="1194"/>
      <c r="H35" s="9"/>
      <c r="I35" s="5"/>
      <c r="J35" s="347"/>
      <c r="K35" s="430" t="s">
        <v>168</v>
      </c>
      <c r="L35" s="431">
        <v>5</v>
      </c>
      <c r="M35" s="432"/>
      <c r="N35" s="433"/>
      <c r="O35" s="1242"/>
    </row>
    <row r="36" spans="1:15" ht="19.5" customHeight="1" x14ac:dyDescent="0.2">
      <c r="A36" s="1251"/>
      <c r="B36" s="1249"/>
      <c r="C36" s="1252"/>
      <c r="D36" s="1181"/>
      <c r="E36" s="1255"/>
      <c r="F36" s="1250"/>
      <c r="G36" s="1194"/>
      <c r="H36" s="9"/>
      <c r="I36" s="5"/>
      <c r="J36" s="347"/>
      <c r="K36" s="818" t="s">
        <v>142</v>
      </c>
      <c r="L36" s="12">
        <v>5</v>
      </c>
      <c r="M36" s="301">
        <v>5</v>
      </c>
      <c r="N36" s="286">
        <v>5</v>
      </c>
      <c r="O36" s="1243"/>
    </row>
    <row r="37" spans="1:15" ht="27" customHeight="1" x14ac:dyDescent="0.2">
      <c r="A37" s="1251"/>
      <c r="B37" s="1249"/>
      <c r="C37" s="1252"/>
      <c r="D37" s="1253" t="s">
        <v>281</v>
      </c>
      <c r="E37" s="1255"/>
      <c r="F37" s="1250"/>
      <c r="G37" s="1194"/>
      <c r="H37" s="9"/>
      <c r="I37" s="5"/>
      <c r="J37" s="347"/>
      <c r="K37" s="1199" t="s">
        <v>204</v>
      </c>
      <c r="L37" s="1186"/>
      <c r="M37" s="1186">
        <v>1</v>
      </c>
      <c r="N37" s="24"/>
      <c r="O37" s="1242"/>
    </row>
    <row r="38" spans="1:15" ht="39.75" customHeight="1" x14ac:dyDescent="0.2">
      <c r="A38" s="1251"/>
      <c r="B38" s="1249"/>
      <c r="C38" s="1252"/>
      <c r="D38" s="1254"/>
      <c r="E38" s="1255"/>
      <c r="F38" s="1250"/>
      <c r="G38" s="1200"/>
      <c r="H38" s="348"/>
      <c r="I38" s="349"/>
      <c r="J38" s="1115"/>
      <c r="K38" s="818"/>
      <c r="L38" s="12"/>
      <c r="M38" s="301"/>
      <c r="N38" s="286"/>
      <c r="O38" s="1243"/>
    </row>
    <row r="39" spans="1:15" ht="17.25" customHeight="1" thickBot="1" x14ac:dyDescent="0.25">
      <c r="A39" s="777"/>
      <c r="B39" s="387"/>
      <c r="C39" s="692"/>
      <c r="D39" s="779"/>
      <c r="E39" s="695"/>
      <c r="F39" s="697"/>
      <c r="G39" s="690" t="s">
        <v>6</v>
      </c>
      <c r="H39" s="829">
        <f>SUM(H14:H36)</f>
        <v>251</v>
      </c>
      <c r="I39" s="829">
        <f t="shared" ref="I39:J39" si="0">SUM(I14:I36)</f>
        <v>312.10000000000002</v>
      </c>
      <c r="J39" s="829">
        <f t="shared" si="0"/>
        <v>244.9</v>
      </c>
      <c r="K39" s="819"/>
      <c r="L39" s="736"/>
      <c r="M39" s="736"/>
      <c r="N39" s="820"/>
    </row>
    <row r="40" spans="1:15" ht="12.75" customHeight="1" x14ac:dyDescent="0.2">
      <c r="A40" s="1294" t="s">
        <v>5</v>
      </c>
      <c r="B40" s="1295" t="s">
        <v>5</v>
      </c>
      <c r="C40" s="1343" t="s">
        <v>7</v>
      </c>
      <c r="D40" s="318" t="s">
        <v>82</v>
      </c>
      <c r="E40" s="801"/>
      <c r="F40" s="802" t="s">
        <v>46</v>
      </c>
      <c r="G40" s="803" t="s">
        <v>36</v>
      </c>
      <c r="H40" s="804">
        <f>228.2-10</f>
        <v>218.2</v>
      </c>
      <c r="I40" s="805">
        <v>408</v>
      </c>
      <c r="J40" s="805">
        <v>58</v>
      </c>
      <c r="K40" s="806"/>
      <c r="L40" s="807"/>
      <c r="M40" s="807"/>
      <c r="N40" s="808"/>
      <c r="O40" s="147"/>
    </row>
    <row r="41" spans="1:15" ht="13.5" customHeight="1" x14ac:dyDescent="0.2">
      <c r="A41" s="1251"/>
      <c r="B41" s="1249"/>
      <c r="C41" s="1252"/>
      <c r="D41" s="800"/>
      <c r="E41" s="453"/>
      <c r="F41" s="714"/>
      <c r="G41" s="148" t="s">
        <v>78</v>
      </c>
      <c r="H41" s="45">
        <v>245.2</v>
      </c>
      <c r="I41" s="97"/>
      <c r="J41" s="97"/>
      <c r="K41" s="149"/>
      <c r="L41" s="151"/>
      <c r="M41" s="151"/>
      <c r="N41" s="152"/>
      <c r="O41" s="147"/>
    </row>
    <row r="42" spans="1:15" ht="15" customHeight="1" x14ac:dyDescent="0.2">
      <c r="A42" s="1251"/>
      <c r="B42" s="1249"/>
      <c r="C42" s="1252"/>
      <c r="D42" s="800"/>
      <c r="E42" s="845"/>
      <c r="F42" s="714"/>
      <c r="G42" s="809" t="s">
        <v>206</v>
      </c>
      <c r="H42" s="810"/>
      <c r="I42" s="811">
        <v>93</v>
      </c>
      <c r="J42" s="811"/>
      <c r="K42" s="812"/>
      <c r="L42" s="813"/>
      <c r="M42" s="813"/>
      <c r="N42" s="814"/>
      <c r="O42" s="147"/>
    </row>
    <row r="43" spans="1:15" ht="19.5" customHeight="1" x14ac:dyDescent="0.2">
      <c r="A43" s="1251"/>
      <c r="B43" s="1249"/>
      <c r="C43" s="1252"/>
      <c r="D43" s="1344" t="s">
        <v>120</v>
      </c>
      <c r="E43" s="1346" t="s">
        <v>62</v>
      </c>
      <c r="F43" s="714"/>
      <c r="G43" s="148"/>
      <c r="H43" s="45"/>
      <c r="I43" s="97"/>
      <c r="J43" s="97"/>
      <c r="K43" s="149" t="s">
        <v>49</v>
      </c>
      <c r="L43" s="151">
        <v>50</v>
      </c>
      <c r="M43" s="151">
        <v>50</v>
      </c>
      <c r="N43" s="152">
        <v>50</v>
      </c>
      <c r="O43" s="147"/>
    </row>
    <row r="44" spans="1:15" ht="19.5" customHeight="1" x14ac:dyDescent="0.2">
      <c r="A44" s="1251"/>
      <c r="B44" s="1249"/>
      <c r="C44" s="1252"/>
      <c r="D44" s="1345"/>
      <c r="E44" s="1347"/>
      <c r="F44" s="714"/>
      <c r="G44" s="148"/>
      <c r="H44" s="45"/>
      <c r="I44" s="97"/>
      <c r="J44" s="97"/>
      <c r="K44" s="155"/>
      <c r="L44" s="157"/>
      <c r="M44" s="157"/>
      <c r="N44" s="158"/>
      <c r="O44" s="147"/>
    </row>
    <row r="45" spans="1:15" ht="13.5" customHeight="1" x14ac:dyDescent="0.2">
      <c r="A45" s="758"/>
      <c r="B45" s="759"/>
      <c r="C45" s="822"/>
      <c r="D45" s="1353" t="s">
        <v>171</v>
      </c>
      <c r="E45" s="453"/>
      <c r="F45" s="714"/>
      <c r="G45" s="148"/>
      <c r="H45" s="45"/>
      <c r="I45" s="97"/>
      <c r="J45" s="97"/>
      <c r="K45" s="1351" t="s">
        <v>51</v>
      </c>
      <c r="L45" s="162">
        <v>3</v>
      </c>
      <c r="M45" s="162">
        <v>2</v>
      </c>
      <c r="N45" s="163">
        <v>1</v>
      </c>
      <c r="O45" s="147"/>
    </row>
    <row r="46" spans="1:15" ht="24" customHeight="1" x14ac:dyDescent="0.2">
      <c r="A46" s="758"/>
      <c r="B46" s="759"/>
      <c r="C46" s="822"/>
      <c r="D46" s="1354"/>
      <c r="E46" s="453"/>
      <c r="F46" s="714"/>
      <c r="G46" s="148"/>
      <c r="H46" s="45"/>
      <c r="I46" s="97"/>
      <c r="J46" s="97"/>
      <c r="K46" s="1352"/>
      <c r="L46" s="314"/>
      <c r="M46" s="314"/>
      <c r="N46" s="315"/>
      <c r="O46" s="147"/>
    </row>
    <row r="47" spans="1:15" ht="108" customHeight="1" x14ac:dyDescent="0.2">
      <c r="A47" s="1237"/>
      <c r="B47" s="1238"/>
      <c r="C47" s="822"/>
      <c r="D47" s="1239" t="s">
        <v>249</v>
      </c>
      <c r="E47" s="907"/>
      <c r="F47" s="714"/>
      <c r="G47" s="148"/>
      <c r="H47" s="45"/>
      <c r="I47" s="97"/>
      <c r="J47" s="97"/>
      <c r="K47" s="976"/>
      <c r="L47" s="314"/>
      <c r="M47" s="314"/>
      <c r="N47" s="315"/>
      <c r="O47" s="147"/>
    </row>
    <row r="48" spans="1:15" ht="23.25" customHeight="1" x14ac:dyDescent="0.2">
      <c r="A48" s="758"/>
      <c r="B48" s="759"/>
      <c r="C48" s="822"/>
      <c r="D48" s="1341" t="s">
        <v>166</v>
      </c>
      <c r="E48" s="453"/>
      <c r="F48" s="714"/>
      <c r="G48" s="148"/>
      <c r="H48" s="45"/>
      <c r="I48" s="97"/>
      <c r="J48" s="97"/>
      <c r="K48" s="1349" t="s">
        <v>182</v>
      </c>
      <c r="L48" s="174">
        <v>3</v>
      </c>
      <c r="M48" s="174">
        <v>2</v>
      </c>
      <c r="N48" s="175">
        <v>1</v>
      </c>
      <c r="O48" s="176"/>
    </row>
    <row r="49" spans="1:15" ht="15" customHeight="1" x14ac:dyDescent="0.2">
      <c r="A49" s="758"/>
      <c r="B49" s="759"/>
      <c r="C49" s="822"/>
      <c r="D49" s="1342"/>
      <c r="E49" s="453"/>
      <c r="F49" s="714"/>
      <c r="G49" s="148"/>
      <c r="H49" s="756"/>
      <c r="I49" s="97"/>
      <c r="J49" s="97"/>
      <c r="K49" s="1350"/>
      <c r="L49" s="174"/>
      <c r="M49" s="174"/>
      <c r="N49" s="175"/>
      <c r="O49" s="176"/>
    </row>
    <row r="50" spans="1:15" ht="15" customHeight="1" x14ac:dyDescent="0.2">
      <c r="A50" s="758"/>
      <c r="B50" s="759"/>
      <c r="C50" s="822"/>
      <c r="D50" s="938" t="s">
        <v>239</v>
      </c>
      <c r="E50" s="453"/>
      <c r="F50" s="714"/>
      <c r="G50" s="447"/>
      <c r="H50" s="45"/>
      <c r="I50" s="97"/>
      <c r="J50" s="97"/>
      <c r="K50" s="890"/>
      <c r="L50" s="889"/>
      <c r="M50" s="151"/>
      <c r="N50" s="152"/>
      <c r="O50" s="147"/>
    </row>
    <row r="51" spans="1:15" ht="12.75" customHeight="1" x14ac:dyDescent="0.2">
      <c r="A51" s="758"/>
      <c r="B51" s="759"/>
      <c r="C51" s="822"/>
      <c r="D51" s="939" t="s">
        <v>240</v>
      </c>
      <c r="E51" s="453"/>
      <c r="F51" s="714"/>
      <c r="G51" s="148"/>
      <c r="H51" s="45"/>
      <c r="I51" s="97"/>
      <c r="J51" s="97"/>
      <c r="K51" s="890"/>
      <c r="L51" s="151"/>
      <c r="M51" s="174"/>
      <c r="N51" s="175"/>
      <c r="O51" s="147"/>
    </row>
    <row r="52" spans="1:15" ht="12.75" customHeight="1" x14ac:dyDescent="0.2">
      <c r="A52" s="861"/>
      <c r="B52" s="862"/>
      <c r="C52" s="822"/>
      <c r="D52" s="940" t="s">
        <v>241</v>
      </c>
      <c r="E52" s="865"/>
      <c r="F52" s="714"/>
      <c r="G52" s="148"/>
      <c r="H52" s="45"/>
      <c r="I52" s="97"/>
      <c r="J52" s="97"/>
      <c r="K52" s="930"/>
      <c r="L52" s="174"/>
      <c r="M52" s="151"/>
      <c r="N52" s="175"/>
      <c r="O52" s="147"/>
    </row>
    <row r="53" spans="1:15" ht="12.75" customHeight="1" x14ac:dyDescent="0.2">
      <c r="A53" s="758"/>
      <c r="B53" s="759"/>
      <c r="C53" s="822"/>
      <c r="D53" s="938" t="s">
        <v>242</v>
      </c>
      <c r="E53" s="453"/>
      <c r="F53" s="714"/>
      <c r="G53" s="35"/>
      <c r="H53" s="35"/>
      <c r="I53" s="936"/>
      <c r="J53" s="937"/>
      <c r="K53" s="890"/>
      <c r="L53" s="151"/>
      <c r="M53" s="174"/>
      <c r="N53" s="175"/>
      <c r="O53" s="147"/>
    </row>
    <row r="54" spans="1:15" ht="14.25" customHeight="1" x14ac:dyDescent="0.2">
      <c r="A54" s="861"/>
      <c r="B54" s="862"/>
      <c r="C54" s="822"/>
      <c r="D54" s="938" t="s">
        <v>243</v>
      </c>
      <c r="E54" s="865"/>
      <c r="F54" s="714"/>
      <c r="G54" s="351"/>
      <c r="H54" s="9"/>
      <c r="I54" s="97"/>
      <c r="J54" s="97"/>
      <c r="K54" s="890"/>
      <c r="L54" s="151"/>
      <c r="M54" s="151"/>
      <c r="N54" s="175"/>
      <c r="O54" s="147"/>
    </row>
    <row r="55" spans="1:15" ht="15.75" customHeight="1" x14ac:dyDescent="0.2">
      <c r="A55" s="758"/>
      <c r="B55" s="759"/>
      <c r="C55" s="822"/>
      <c r="D55" s="854" t="s">
        <v>248</v>
      </c>
      <c r="E55" s="453"/>
      <c r="F55" s="714"/>
      <c r="G55" s="148"/>
      <c r="H55" s="45"/>
      <c r="I55" s="97"/>
      <c r="J55" s="97"/>
      <c r="K55" s="537"/>
      <c r="L55" s="538"/>
      <c r="M55" s="538"/>
      <c r="N55" s="169"/>
      <c r="O55" s="147"/>
    </row>
    <row r="56" spans="1:15" ht="27.75" customHeight="1" x14ac:dyDescent="0.2">
      <c r="A56" s="1251"/>
      <c r="B56" s="1249"/>
      <c r="C56" s="1252"/>
      <c r="D56" s="1015" t="s">
        <v>93</v>
      </c>
      <c r="E56" s="1330"/>
      <c r="F56" s="1338"/>
      <c r="G56" s="35"/>
      <c r="H56" s="45"/>
      <c r="I56" s="97"/>
      <c r="J56" s="97"/>
      <c r="K56" s="1348" t="s">
        <v>74</v>
      </c>
      <c r="L56" s="963">
        <v>0.8</v>
      </c>
      <c r="M56" s="963"/>
      <c r="N56" s="964"/>
      <c r="O56" s="147"/>
    </row>
    <row r="57" spans="1:15" ht="26.25" customHeight="1" x14ac:dyDescent="0.2">
      <c r="A57" s="1251"/>
      <c r="B57" s="1249"/>
      <c r="C57" s="1252"/>
      <c r="D57" s="832" t="s">
        <v>97</v>
      </c>
      <c r="E57" s="1330"/>
      <c r="F57" s="1338"/>
      <c r="G57" s="250"/>
      <c r="H57" s="114"/>
      <c r="I57" s="113"/>
      <c r="J57" s="113"/>
      <c r="K57" s="1348"/>
      <c r="L57" s="833"/>
      <c r="M57" s="833"/>
      <c r="N57" s="831"/>
      <c r="O57" s="147"/>
    </row>
    <row r="58" spans="1:15" ht="17.25" customHeight="1" thickBot="1" x14ac:dyDescent="0.25">
      <c r="A58" s="699"/>
      <c r="B58" s="700"/>
      <c r="C58" s="898"/>
      <c r="D58" s="779"/>
      <c r="E58" s="695"/>
      <c r="F58" s="697"/>
      <c r="G58" s="245" t="s">
        <v>6</v>
      </c>
      <c r="H58" s="316">
        <f>SUM(H40:H57)</f>
        <v>463.4</v>
      </c>
      <c r="I58" s="316">
        <f>SUM(I40:I57)</f>
        <v>501</v>
      </c>
      <c r="J58" s="316">
        <f>SUM(J40:J57)</f>
        <v>58</v>
      </c>
      <c r="K58" s="819"/>
      <c r="L58" s="736"/>
      <c r="M58" s="736"/>
      <c r="N58" s="820"/>
    </row>
    <row r="59" spans="1:15" ht="13.5" thickBot="1" x14ac:dyDescent="0.25">
      <c r="A59" s="306" t="s">
        <v>5</v>
      </c>
      <c r="B59" s="965" t="s">
        <v>5</v>
      </c>
      <c r="C59" s="1326" t="s">
        <v>8</v>
      </c>
      <c r="D59" s="1326"/>
      <c r="E59" s="1326"/>
      <c r="F59" s="1326"/>
      <c r="G59" s="1326"/>
      <c r="H59" s="184">
        <f>H39+H58</f>
        <v>714.4</v>
      </c>
      <c r="I59" s="184">
        <f>I39+I58</f>
        <v>813.1</v>
      </c>
      <c r="J59" s="184">
        <f>J39+J58</f>
        <v>302.89999999999998</v>
      </c>
      <c r="K59" s="1327"/>
      <c r="L59" s="1328"/>
      <c r="M59" s="1328"/>
      <c r="N59" s="1329"/>
    </row>
    <row r="60" spans="1:15" ht="17.25" customHeight="1" thickBot="1" x14ac:dyDescent="0.25">
      <c r="A60" s="187" t="s">
        <v>5</v>
      </c>
      <c r="B60" s="188" t="s">
        <v>7</v>
      </c>
      <c r="C60" s="1333" t="s">
        <v>50</v>
      </c>
      <c r="D60" s="1334"/>
      <c r="E60" s="1334"/>
      <c r="F60" s="1334"/>
      <c r="G60" s="1334"/>
      <c r="H60" s="1334"/>
      <c r="I60" s="1334"/>
      <c r="J60" s="1334"/>
      <c r="K60" s="1334"/>
      <c r="L60" s="1334"/>
      <c r="M60" s="1334"/>
      <c r="N60" s="1335"/>
    </row>
    <row r="61" spans="1:15" ht="28.5" customHeight="1" x14ac:dyDescent="0.2">
      <c r="A61" s="758" t="s">
        <v>5</v>
      </c>
      <c r="B61" s="759" t="s">
        <v>7</v>
      </c>
      <c r="C61" s="823" t="s">
        <v>5</v>
      </c>
      <c r="D61" s="824" t="s">
        <v>72</v>
      </c>
      <c r="E61" s="191"/>
      <c r="F61" s="388" t="s">
        <v>46</v>
      </c>
      <c r="G61" s="516" t="s">
        <v>36</v>
      </c>
      <c r="H61" s="974">
        <v>71</v>
      </c>
      <c r="I61" s="975">
        <v>61</v>
      </c>
      <c r="J61" s="975">
        <v>56</v>
      </c>
      <c r="K61" s="196"/>
      <c r="L61" s="198"/>
      <c r="M61" s="198"/>
      <c r="N61" s="199"/>
    </row>
    <row r="62" spans="1:15" ht="24.75" customHeight="1" x14ac:dyDescent="0.2">
      <c r="A62" s="1251"/>
      <c r="B62" s="1249"/>
      <c r="C62" s="1252"/>
      <c r="D62" s="1336" t="s">
        <v>52</v>
      </c>
      <c r="E62" s="1330" t="s">
        <v>63</v>
      </c>
      <c r="F62" s="1338"/>
      <c r="G62" s="935"/>
      <c r="H62" s="45"/>
      <c r="I62" s="97"/>
      <c r="J62" s="97"/>
      <c r="K62" s="762" t="s">
        <v>112</v>
      </c>
      <c r="L62" s="203">
        <v>80</v>
      </c>
      <c r="M62" s="203">
        <v>80</v>
      </c>
      <c r="N62" s="204">
        <v>80</v>
      </c>
      <c r="O62" s="147"/>
    </row>
    <row r="63" spans="1:15" ht="17.25" customHeight="1" x14ac:dyDescent="0.2">
      <c r="A63" s="1251"/>
      <c r="B63" s="1249"/>
      <c r="C63" s="1252"/>
      <c r="D63" s="1337"/>
      <c r="E63" s="1330"/>
      <c r="F63" s="1338"/>
      <c r="G63" s="935"/>
      <c r="H63" s="45"/>
      <c r="I63" s="97"/>
      <c r="J63" s="97"/>
      <c r="K63" s="763" t="s">
        <v>53</v>
      </c>
      <c r="L63" s="157">
        <v>5</v>
      </c>
      <c r="M63" s="157">
        <v>5</v>
      </c>
      <c r="N63" s="158">
        <v>5</v>
      </c>
      <c r="O63" s="147"/>
    </row>
    <row r="64" spans="1:15" ht="65.25" customHeight="1" x14ac:dyDescent="0.2">
      <c r="A64" s="758"/>
      <c r="B64" s="759"/>
      <c r="C64" s="294"/>
      <c r="D64" s="42" t="s">
        <v>101</v>
      </c>
      <c r="E64" s="760"/>
      <c r="F64" s="792"/>
      <c r="G64" s="935"/>
      <c r="H64" s="45"/>
      <c r="I64" s="97"/>
      <c r="J64" s="97"/>
      <c r="K64" s="20" t="s">
        <v>115</v>
      </c>
      <c r="L64" s="16">
        <v>2</v>
      </c>
      <c r="M64" s="16">
        <v>2</v>
      </c>
      <c r="N64" s="158">
        <v>2</v>
      </c>
      <c r="O64" s="147"/>
    </row>
    <row r="65" spans="1:15" ht="17.25" customHeight="1" x14ac:dyDescent="0.2">
      <c r="A65" s="1251"/>
      <c r="B65" s="1249"/>
      <c r="C65" s="1331"/>
      <c r="D65" s="1322" t="s">
        <v>94</v>
      </c>
      <c r="E65" s="760"/>
      <c r="F65" s="792"/>
      <c r="G65" s="935"/>
      <c r="H65" s="45"/>
      <c r="I65" s="97"/>
      <c r="J65" s="97"/>
      <c r="K65" s="39" t="s">
        <v>113</v>
      </c>
      <c r="L65" s="17">
        <v>0</v>
      </c>
      <c r="M65" s="17">
        <v>20</v>
      </c>
      <c r="N65" s="204">
        <v>20</v>
      </c>
      <c r="O65" s="147"/>
    </row>
    <row r="66" spans="1:15" ht="30" customHeight="1" x14ac:dyDescent="0.2">
      <c r="A66" s="1251"/>
      <c r="B66" s="1249"/>
      <c r="C66" s="1331"/>
      <c r="D66" s="1332"/>
      <c r="E66" s="760"/>
      <c r="F66" s="792"/>
      <c r="G66" s="935"/>
      <c r="H66" s="45"/>
      <c r="I66" s="97"/>
      <c r="J66" s="97"/>
      <c r="K66" s="40"/>
      <c r="L66" s="16"/>
      <c r="M66" s="16"/>
      <c r="N66" s="158"/>
      <c r="O66" s="209"/>
    </row>
    <row r="67" spans="1:15" ht="31.5" customHeight="1" x14ac:dyDescent="0.2">
      <c r="A67" s="758"/>
      <c r="B67" s="759"/>
      <c r="C67" s="785"/>
      <c r="D67" s="834" t="s">
        <v>130</v>
      </c>
      <c r="E67" s="778"/>
      <c r="F67" s="792"/>
      <c r="G67" s="664"/>
      <c r="H67" s="114"/>
      <c r="I67" s="113"/>
      <c r="J67" s="113"/>
      <c r="K67" s="780" t="s">
        <v>144</v>
      </c>
      <c r="L67" s="17">
        <v>100</v>
      </c>
      <c r="M67" s="17">
        <v>100</v>
      </c>
      <c r="N67" s="321">
        <v>100</v>
      </c>
      <c r="O67" s="147"/>
    </row>
    <row r="68" spans="1:15" ht="17.25" customHeight="1" thickBot="1" x14ac:dyDescent="0.25">
      <c r="A68" s="777"/>
      <c r="B68" s="387"/>
      <c r="C68" s="692"/>
      <c r="D68" s="779"/>
      <c r="E68" s="695"/>
      <c r="F68" s="697"/>
      <c r="G68" s="690" t="s">
        <v>6</v>
      </c>
      <c r="H68" s="829">
        <f>SUM(H61:H67)</f>
        <v>71</v>
      </c>
      <c r="I68" s="829">
        <f>SUM(I61:I67)</f>
        <v>61</v>
      </c>
      <c r="J68" s="829">
        <f>SUM(J61:J67)</f>
        <v>56</v>
      </c>
      <c r="K68" s="819"/>
      <c r="L68" s="736"/>
      <c r="M68" s="736"/>
      <c r="N68" s="820"/>
    </row>
    <row r="69" spans="1:15" ht="13.5" thickBot="1" x14ac:dyDescent="0.25">
      <c r="A69" s="212" t="s">
        <v>5</v>
      </c>
      <c r="B69" s="188" t="s">
        <v>7</v>
      </c>
      <c r="C69" s="1287" t="s">
        <v>8</v>
      </c>
      <c r="D69" s="1287"/>
      <c r="E69" s="1287"/>
      <c r="F69" s="1287"/>
      <c r="G69" s="1287"/>
      <c r="H69" s="214">
        <f>H68</f>
        <v>71</v>
      </c>
      <c r="I69" s="214">
        <f>I68</f>
        <v>61</v>
      </c>
      <c r="J69" s="214">
        <f>J68</f>
        <v>56</v>
      </c>
      <c r="K69" s="1318"/>
      <c r="L69" s="1288"/>
      <c r="M69" s="1288"/>
      <c r="N69" s="1289"/>
    </row>
    <row r="70" spans="1:15" ht="17.25" customHeight="1" thickBot="1" x14ac:dyDescent="0.25">
      <c r="A70" s="187" t="s">
        <v>5</v>
      </c>
      <c r="B70" s="188" t="s">
        <v>38</v>
      </c>
      <c r="C70" s="1319" t="s">
        <v>222</v>
      </c>
      <c r="D70" s="1320"/>
      <c r="E70" s="1320"/>
      <c r="F70" s="1320"/>
      <c r="G70" s="1320"/>
      <c r="H70" s="1320"/>
      <c r="I70" s="1320"/>
      <c r="J70" s="1320"/>
      <c r="K70" s="1320"/>
      <c r="L70" s="1320"/>
      <c r="M70" s="1320"/>
      <c r="N70" s="1321"/>
    </row>
    <row r="71" spans="1:15" ht="13.5" customHeight="1" x14ac:dyDescent="0.2">
      <c r="A71" s="951" t="s">
        <v>5</v>
      </c>
      <c r="B71" s="958" t="s">
        <v>38</v>
      </c>
      <c r="C71" s="962" t="s">
        <v>5</v>
      </c>
      <c r="D71" s="1339" t="s">
        <v>76</v>
      </c>
      <c r="E71" s="798"/>
      <c r="F71" s="960" t="s">
        <v>46</v>
      </c>
      <c r="G71" s="799" t="s">
        <v>36</v>
      </c>
      <c r="H71" s="722">
        <f>48-5+13+2</f>
        <v>58</v>
      </c>
      <c r="I71" s="721">
        <f>28+15</f>
        <v>43</v>
      </c>
      <c r="J71" s="721">
        <v>23</v>
      </c>
      <c r="K71" s="307"/>
      <c r="L71" s="795"/>
      <c r="M71" s="795"/>
      <c r="N71" s="796"/>
      <c r="O71" s="147"/>
    </row>
    <row r="72" spans="1:15" ht="14.25" customHeight="1" x14ac:dyDescent="0.2">
      <c r="A72" s="952"/>
      <c r="B72" s="953"/>
      <c r="C72" s="954"/>
      <c r="D72" s="1340"/>
      <c r="E72" s="569"/>
      <c r="F72" s="74"/>
      <c r="G72" s="180" t="s">
        <v>221</v>
      </c>
      <c r="H72" s="348">
        <f>48.1</f>
        <v>48.1</v>
      </c>
      <c r="I72" s="113"/>
      <c r="J72" s="113"/>
      <c r="K72" s="961"/>
      <c r="L72" s="174"/>
      <c r="M72" s="174"/>
      <c r="N72" s="175"/>
      <c r="O72" s="147"/>
    </row>
    <row r="73" spans="1:15" ht="18" customHeight="1" x14ac:dyDescent="0.2">
      <c r="A73" s="952"/>
      <c r="B73" s="953"/>
      <c r="C73" s="954"/>
      <c r="D73" s="825"/>
      <c r="E73" s="570"/>
      <c r="F73" s="74" t="s">
        <v>133</v>
      </c>
      <c r="G73" s="180" t="s">
        <v>36</v>
      </c>
      <c r="H73" s="114">
        <v>30</v>
      </c>
      <c r="I73" s="113"/>
      <c r="J73" s="113"/>
      <c r="K73" s="957"/>
      <c r="L73" s="314"/>
      <c r="M73" s="314"/>
      <c r="N73" s="315"/>
      <c r="O73" s="147"/>
    </row>
    <row r="74" spans="1:15" ht="31.5" customHeight="1" x14ac:dyDescent="0.2">
      <c r="A74" s="952"/>
      <c r="B74" s="953"/>
      <c r="C74" s="954"/>
      <c r="D74" s="826" t="s">
        <v>54</v>
      </c>
      <c r="E74" s="229"/>
      <c r="F74" s="959"/>
      <c r="G74" s="838"/>
      <c r="H74" s="941"/>
      <c r="I74" s="942"/>
      <c r="J74" s="942"/>
      <c r="K74" s="797" t="s">
        <v>57</v>
      </c>
      <c r="L74" s="354">
        <v>3</v>
      </c>
      <c r="M74" s="314">
        <v>3</v>
      </c>
      <c r="N74" s="315">
        <v>3</v>
      </c>
      <c r="O74" s="147"/>
    </row>
    <row r="75" spans="1:15" ht="18" customHeight="1" x14ac:dyDescent="0.2">
      <c r="A75" s="952"/>
      <c r="B75" s="953"/>
      <c r="C75" s="954"/>
      <c r="D75" s="1322" t="s">
        <v>85</v>
      </c>
      <c r="E75" s="1324" t="s">
        <v>73</v>
      </c>
      <c r="F75" s="959"/>
      <c r="G75" s="35"/>
      <c r="H75" s="45"/>
      <c r="I75" s="97"/>
      <c r="J75" s="97"/>
      <c r="K75" s="780" t="s">
        <v>58</v>
      </c>
      <c r="L75" s="17">
        <v>1</v>
      </c>
      <c r="M75" s="203"/>
      <c r="N75" s="163"/>
      <c r="O75" s="147"/>
    </row>
    <row r="76" spans="1:15" ht="21" customHeight="1" x14ac:dyDescent="0.2">
      <c r="A76" s="952"/>
      <c r="B76" s="953"/>
      <c r="C76" s="691"/>
      <c r="D76" s="1323"/>
      <c r="E76" s="1325"/>
      <c r="F76" s="959"/>
      <c r="G76" s="35"/>
      <c r="H76" s="45"/>
      <c r="I76" s="97"/>
      <c r="J76" s="97"/>
      <c r="K76" s="20"/>
      <c r="L76" s="16"/>
      <c r="M76" s="157"/>
      <c r="N76" s="315"/>
      <c r="O76" s="147"/>
    </row>
    <row r="77" spans="1:15" ht="18" customHeight="1" x14ac:dyDescent="0.2">
      <c r="A77" s="952"/>
      <c r="B77" s="953"/>
      <c r="C77" s="691"/>
      <c r="D77" s="1304" t="s">
        <v>131</v>
      </c>
      <c r="E77" s="234"/>
      <c r="F77" s="959"/>
      <c r="G77" s="935"/>
      <c r="H77" s="99"/>
      <c r="I77" s="97"/>
      <c r="J77" s="97"/>
      <c r="K77" s="750" t="s">
        <v>58</v>
      </c>
      <c r="L77" s="17">
        <v>1</v>
      </c>
      <c r="M77" s="743"/>
      <c r="N77" s="744"/>
      <c r="O77" s="147"/>
    </row>
    <row r="78" spans="1:15" ht="20.25" customHeight="1" x14ac:dyDescent="0.2">
      <c r="A78" s="952"/>
      <c r="B78" s="953"/>
      <c r="C78" s="691"/>
      <c r="D78" s="1305"/>
      <c r="E78" s="747"/>
      <c r="F78" s="959"/>
      <c r="G78" s="935"/>
      <c r="H78" s="99"/>
      <c r="I78" s="97"/>
      <c r="J78" s="97"/>
      <c r="K78" s="751"/>
      <c r="L78" s="16"/>
      <c r="M78" s="741"/>
      <c r="N78" s="742"/>
      <c r="O78" s="147"/>
    </row>
    <row r="79" spans="1:15" ht="43.5" customHeight="1" x14ac:dyDescent="0.2">
      <c r="A79" s="952"/>
      <c r="B79" s="953"/>
      <c r="C79" s="691"/>
      <c r="D79" s="532" t="s">
        <v>283</v>
      </c>
      <c r="E79" s="234"/>
      <c r="F79" s="959"/>
      <c r="G79" s="35"/>
      <c r="H79" s="45"/>
      <c r="I79" s="97"/>
      <c r="J79" s="97"/>
      <c r="K79" s="463" t="s">
        <v>207</v>
      </c>
      <c r="L79" s="17"/>
      <c r="M79" s="210">
        <v>1</v>
      </c>
      <c r="N79" s="211"/>
      <c r="O79" s="147"/>
    </row>
    <row r="80" spans="1:15" ht="43.5" customHeight="1" x14ac:dyDescent="0.2">
      <c r="A80" s="952"/>
      <c r="B80" s="953"/>
      <c r="C80" s="691"/>
      <c r="D80" s="48" t="s">
        <v>218</v>
      </c>
      <c r="E80" s="570"/>
      <c r="F80" s="959"/>
      <c r="G80" s="35"/>
      <c r="H80" s="45"/>
      <c r="I80" s="97"/>
      <c r="J80" s="97"/>
      <c r="K80" s="645" t="s">
        <v>208</v>
      </c>
      <c r="L80" s="19">
        <v>1</v>
      </c>
      <c r="M80" s="210"/>
      <c r="N80" s="211"/>
      <c r="O80" s="147"/>
    </row>
    <row r="81" spans="1:24" ht="12.75" customHeight="1" x14ac:dyDescent="0.2">
      <c r="A81" s="952"/>
      <c r="B81" s="953"/>
      <c r="C81" s="954"/>
      <c r="D81" s="1013" t="s">
        <v>86</v>
      </c>
      <c r="E81" s="234"/>
      <c r="F81" s="959"/>
      <c r="G81" s="35"/>
      <c r="H81" s="45"/>
      <c r="I81" s="97"/>
      <c r="J81" s="97"/>
      <c r="K81" s="338"/>
      <c r="L81" s="15"/>
      <c r="M81" s="151"/>
      <c r="N81" s="152"/>
      <c r="O81" s="147"/>
    </row>
    <row r="82" spans="1:24" ht="25.5" customHeight="1" x14ac:dyDescent="0.2">
      <c r="A82" s="952"/>
      <c r="B82" s="953"/>
      <c r="C82" s="691"/>
      <c r="D82" s="1013" t="s">
        <v>88</v>
      </c>
      <c r="E82" s="234"/>
      <c r="F82" s="959"/>
      <c r="G82" s="35"/>
      <c r="H82" s="45"/>
      <c r="I82" s="97"/>
      <c r="J82" s="97"/>
      <c r="K82" s="338" t="s">
        <v>87</v>
      </c>
      <c r="L82" s="15">
        <v>1</v>
      </c>
      <c r="M82" s="151">
        <v>1</v>
      </c>
      <c r="N82" s="152">
        <v>1</v>
      </c>
      <c r="O82" s="147"/>
    </row>
    <row r="83" spans="1:24" ht="25.5" customHeight="1" x14ac:dyDescent="0.2">
      <c r="A83" s="952"/>
      <c r="B83" s="953"/>
      <c r="C83" s="691"/>
      <c r="D83" s="1013" t="s">
        <v>55</v>
      </c>
      <c r="E83" s="569"/>
      <c r="F83" s="959"/>
      <c r="G83" s="35"/>
      <c r="H83" s="45"/>
      <c r="I83" s="97"/>
      <c r="J83" s="100"/>
      <c r="K83" s="338" t="s">
        <v>56</v>
      </c>
      <c r="L83" s="15">
        <v>200</v>
      </c>
      <c r="M83" s="151"/>
      <c r="N83" s="152">
        <v>200</v>
      </c>
      <c r="O83" s="147"/>
    </row>
    <row r="84" spans="1:24" ht="30" customHeight="1" x14ac:dyDescent="0.2">
      <c r="A84" s="952"/>
      <c r="B84" s="953"/>
      <c r="C84" s="691"/>
      <c r="D84" s="48" t="s">
        <v>92</v>
      </c>
      <c r="E84" s="569"/>
      <c r="F84" s="959"/>
      <c r="G84" s="935"/>
      <c r="H84" s="99"/>
      <c r="I84" s="97"/>
      <c r="J84" s="97"/>
      <c r="K84" s="565" t="s">
        <v>114</v>
      </c>
      <c r="L84" s="19">
        <v>2</v>
      </c>
      <c r="M84" s="210">
        <v>1</v>
      </c>
      <c r="N84" s="211">
        <v>1</v>
      </c>
      <c r="O84" s="147"/>
    </row>
    <row r="85" spans="1:24" ht="39.75" customHeight="1" x14ac:dyDescent="0.2">
      <c r="A85" s="952"/>
      <c r="B85" s="953"/>
      <c r="C85" s="691"/>
      <c r="D85" s="532" t="s">
        <v>219</v>
      </c>
      <c r="E85" s="338"/>
      <c r="F85" s="43"/>
      <c r="G85" s="943"/>
      <c r="H85" s="944"/>
      <c r="I85" s="945"/>
      <c r="J85" s="946"/>
      <c r="K85" s="562" t="s">
        <v>58</v>
      </c>
      <c r="L85" s="532"/>
      <c r="M85" s="532">
        <v>1</v>
      </c>
      <c r="N85" s="955"/>
      <c r="O85" s="147"/>
    </row>
    <row r="86" spans="1:24" ht="27.75" customHeight="1" x14ac:dyDescent="0.2">
      <c r="A86" s="1308"/>
      <c r="B86" s="1309"/>
      <c r="C86" s="1297"/>
      <c r="D86" s="1253" t="s">
        <v>175</v>
      </c>
      <c r="E86" s="1311" t="s">
        <v>151</v>
      </c>
      <c r="F86" s="1313"/>
      <c r="G86" s="35"/>
      <c r="H86" s="45"/>
      <c r="I86" s="966"/>
      <c r="J86" s="966"/>
      <c r="K86" s="780" t="s">
        <v>224</v>
      </c>
      <c r="L86" s="17">
        <v>1</v>
      </c>
      <c r="M86" s="203"/>
      <c r="N86" s="321"/>
      <c r="O86" s="147"/>
    </row>
    <row r="87" spans="1:24" ht="28.5" customHeight="1" x14ac:dyDescent="0.2">
      <c r="A87" s="1308"/>
      <c r="B87" s="1309"/>
      <c r="C87" s="1297"/>
      <c r="D87" s="1310"/>
      <c r="E87" s="1312"/>
      <c r="F87" s="1314"/>
      <c r="G87" s="180"/>
      <c r="H87" s="114"/>
      <c r="I87" s="330"/>
      <c r="J87" s="331"/>
      <c r="K87" s="835"/>
      <c r="L87" s="836"/>
      <c r="M87" s="151"/>
      <c r="N87" s="837"/>
      <c r="O87" s="147"/>
    </row>
    <row r="88" spans="1:24" ht="17.25" customHeight="1" thickBot="1" x14ac:dyDescent="0.25">
      <c r="A88" s="699"/>
      <c r="B88" s="700"/>
      <c r="C88" s="898"/>
      <c r="D88" s="779"/>
      <c r="E88" s="695"/>
      <c r="F88" s="697"/>
      <c r="G88" s="245" t="s">
        <v>6</v>
      </c>
      <c r="H88" s="316">
        <f>SUM(H71:H87)</f>
        <v>136.1</v>
      </c>
      <c r="I88" s="316">
        <f>SUM(I71:I87)</f>
        <v>43</v>
      </c>
      <c r="J88" s="316">
        <f>SUM(J71:J87)</f>
        <v>23</v>
      </c>
      <c r="K88" s="819"/>
      <c r="L88" s="736"/>
      <c r="M88" s="736"/>
      <c r="N88" s="820"/>
    </row>
    <row r="89" spans="1:24" ht="27.75" customHeight="1" x14ac:dyDescent="0.2">
      <c r="A89" s="767" t="s">
        <v>5</v>
      </c>
      <c r="B89" s="764" t="s">
        <v>38</v>
      </c>
      <c r="C89" s="1011" t="s">
        <v>7</v>
      </c>
      <c r="D89" s="617" t="s">
        <v>163</v>
      </c>
      <c r="E89" s="394" t="s">
        <v>73</v>
      </c>
      <c r="F89" s="388"/>
      <c r="G89" s="220"/>
      <c r="H89" s="794"/>
      <c r="I89" s="794"/>
      <c r="J89" s="794"/>
      <c r="K89" s="1174"/>
      <c r="L89" s="396"/>
      <c r="M89" s="396"/>
      <c r="N89" s="397"/>
      <c r="O89" s="769"/>
      <c r="P89" s="768"/>
      <c r="Q89" s="768"/>
      <c r="R89" s="768"/>
      <c r="S89" s="768"/>
      <c r="T89" s="768"/>
      <c r="U89" s="768"/>
      <c r="V89" s="768"/>
      <c r="W89" s="768"/>
      <c r="X89" s="768"/>
    </row>
    <row r="90" spans="1:24" ht="27.75" customHeight="1" x14ac:dyDescent="0.2">
      <c r="A90" s="765"/>
      <c r="B90" s="766"/>
      <c r="C90" s="1012"/>
      <c r="D90" s="827" t="s">
        <v>148</v>
      </c>
      <c r="E90" s="978"/>
      <c r="F90" s="403" t="s">
        <v>46</v>
      </c>
      <c r="G90" s="231" t="s">
        <v>36</v>
      </c>
      <c r="H90" s="108">
        <v>100</v>
      </c>
      <c r="I90" s="108">
        <v>200</v>
      </c>
      <c r="J90" s="108">
        <v>200</v>
      </c>
      <c r="K90" s="1175" t="s">
        <v>174</v>
      </c>
      <c r="L90" s="157">
        <v>3</v>
      </c>
      <c r="M90" s="157">
        <v>5</v>
      </c>
      <c r="N90" s="158">
        <v>5</v>
      </c>
      <c r="O90" s="147"/>
    </row>
    <row r="91" spans="1:24" s="339" customFormat="1" ht="26.25" customHeight="1" x14ac:dyDescent="0.2">
      <c r="A91" s="531"/>
      <c r="B91" s="615"/>
      <c r="C91" s="828"/>
      <c r="D91" s="532" t="s">
        <v>284</v>
      </c>
      <c r="E91" s="967"/>
      <c r="F91" s="639">
        <v>1</v>
      </c>
      <c r="G91" s="793" t="s">
        <v>36</v>
      </c>
      <c r="H91" s="346">
        <f>128-0.9</f>
        <v>127.1</v>
      </c>
      <c r="I91" s="346"/>
      <c r="J91" s="346"/>
      <c r="K91" s="1176" t="s">
        <v>237</v>
      </c>
      <c r="L91" s="624">
        <v>300</v>
      </c>
      <c r="M91" s="625"/>
      <c r="N91" s="626"/>
      <c r="O91" s="635"/>
    </row>
    <row r="92" spans="1:24" s="339" customFormat="1" ht="26.25" customHeight="1" x14ac:dyDescent="0.2">
      <c r="A92" s="531"/>
      <c r="B92" s="615"/>
      <c r="C92" s="828"/>
      <c r="D92" s="1014"/>
      <c r="E92" s="967"/>
      <c r="F92" s="968"/>
      <c r="G92" s="353"/>
      <c r="H92" s="5"/>
      <c r="I92" s="5"/>
      <c r="J92" s="5"/>
      <c r="K92" s="1177" t="s">
        <v>226</v>
      </c>
      <c r="L92" s="632">
        <v>265</v>
      </c>
      <c r="M92" s="633"/>
      <c r="N92" s="634"/>
      <c r="O92" s="635"/>
    </row>
    <row r="93" spans="1:24" ht="27" customHeight="1" x14ac:dyDescent="0.2">
      <c r="A93" s="985"/>
      <c r="B93" s="986"/>
      <c r="C93" s="691"/>
      <c r="D93" s="1207" t="s">
        <v>233</v>
      </c>
      <c r="E93" s="519"/>
      <c r="F93" s="1208"/>
      <c r="G93" s="35" t="s">
        <v>221</v>
      </c>
      <c r="H93" s="97">
        <v>47</v>
      </c>
      <c r="I93" s="97"/>
      <c r="J93" s="97"/>
      <c r="K93" s="992" t="s">
        <v>285</v>
      </c>
      <c r="L93" s="993" t="s">
        <v>230</v>
      </c>
      <c r="M93" s="994"/>
      <c r="N93" s="995"/>
      <c r="O93" s="983"/>
      <c r="P93" s="982"/>
      <c r="Q93" s="982"/>
      <c r="R93" s="982"/>
      <c r="S93" s="982"/>
      <c r="T93" s="982"/>
      <c r="U93" s="982"/>
      <c r="V93" s="982"/>
      <c r="W93" s="982"/>
      <c r="X93" s="982"/>
    </row>
    <row r="94" spans="1:24" ht="31.5" customHeight="1" x14ac:dyDescent="0.2">
      <c r="A94" s="985"/>
      <c r="B94" s="986"/>
      <c r="C94" s="691"/>
      <c r="D94" s="1209"/>
      <c r="E94" s="519"/>
      <c r="F94" s="1208"/>
      <c r="G94" s="180"/>
      <c r="H94" s="113"/>
      <c r="I94" s="113"/>
      <c r="J94" s="113"/>
      <c r="K94" s="1216" t="s">
        <v>146</v>
      </c>
      <c r="L94" s="1217" t="s">
        <v>251</v>
      </c>
      <c r="M94" s="151"/>
      <c r="N94" s="152"/>
      <c r="O94" s="983"/>
      <c r="P94" s="982"/>
      <c r="Q94" s="982"/>
      <c r="R94" s="982"/>
      <c r="S94" s="982"/>
      <c r="T94" s="982"/>
      <c r="U94" s="982"/>
      <c r="V94" s="982"/>
      <c r="W94" s="982"/>
      <c r="X94" s="982"/>
    </row>
    <row r="95" spans="1:24" ht="17.25" customHeight="1" thickBot="1" x14ac:dyDescent="0.25">
      <c r="A95" s="777"/>
      <c r="B95" s="387"/>
      <c r="C95" s="691"/>
      <c r="D95" s="43"/>
      <c r="E95" s="891"/>
      <c r="F95" s="892"/>
      <c r="G95" s="895" t="s">
        <v>6</v>
      </c>
      <c r="H95" s="896">
        <f>SUM(H89:H94)</f>
        <v>274.10000000000002</v>
      </c>
      <c r="I95" s="896">
        <f>SUM(I89:I94)</f>
        <v>200</v>
      </c>
      <c r="J95" s="896">
        <f>SUM(J89:J94)</f>
        <v>200</v>
      </c>
      <c r="K95" s="819"/>
      <c r="L95" s="736"/>
      <c r="M95" s="736"/>
      <c r="N95" s="820"/>
    </row>
    <row r="96" spans="1:24" ht="18" customHeight="1" x14ac:dyDescent="0.2">
      <c r="A96" s="1294" t="s">
        <v>5</v>
      </c>
      <c r="B96" s="1295" t="s">
        <v>38</v>
      </c>
      <c r="C96" s="1296" t="s">
        <v>38</v>
      </c>
      <c r="D96" s="897" t="s">
        <v>225</v>
      </c>
      <c r="E96" s="1315" t="s">
        <v>134</v>
      </c>
      <c r="F96" s="1306" t="s">
        <v>46</v>
      </c>
      <c r="G96" s="720" t="s">
        <v>221</v>
      </c>
      <c r="H96" s="722">
        <v>9.8000000000000007</v>
      </c>
      <c r="I96" s="721"/>
      <c r="J96" s="721"/>
      <c r="K96" s="729" t="s">
        <v>135</v>
      </c>
      <c r="L96" s="725">
        <v>2</v>
      </c>
      <c r="M96" s="726"/>
      <c r="N96" s="727"/>
      <c r="O96" s="147"/>
    </row>
    <row r="97" spans="1:25" ht="14.25" customHeight="1" x14ac:dyDescent="0.2">
      <c r="A97" s="1251"/>
      <c r="B97" s="1249"/>
      <c r="C97" s="1297"/>
      <c r="D97" s="843"/>
      <c r="E97" s="1316"/>
      <c r="F97" s="1307"/>
      <c r="G97" s="847"/>
      <c r="H97" s="103"/>
      <c r="I97" s="102"/>
      <c r="J97" s="102"/>
      <c r="K97" s="730"/>
      <c r="L97" s="538"/>
      <c r="M97" s="538"/>
      <c r="N97" s="611"/>
      <c r="O97" s="147"/>
    </row>
    <row r="98" spans="1:25" ht="27.75" customHeight="1" x14ac:dyDescent="0.2">
      <c r="A98" s="893"/>
      <c r="B98" s="894"/>
      <c r="C98" s="691"/>
      <c r="D98" s="843"/>
      <c r="E98" s="1317"/>
      <c r="F98" s="892" t="s">
        <v>236</v>
      </c>
      <c r="G98" s="731" t="s">
        <v>36</v>
      </c>
      <c r="H98" s="733"/>
      <c r="I98" s="732">
        <v>200</v>
      </c>
      <c r="J98" s="732"/>
      <c r="K98" s="844" t="s">
        <v>229</v>
      </c>
      <c r="L98" s="735"/>
      <c r="M98" s="449">
        <v>1</v>
      </c>
      <c r="N98" s="534"/>
      <c r="O98" s="147"/>
    </row>
    <row r="99" spans="1:25" ht="17.25" customHeight="1" thickBot="1" x14ac:dyDescent="0.25">
      <c r="A99" s="699"/>
      <c r="B99" s="700"/>
      <c r="C99" s="898"/>
      <c r="D99" s="899"/>
      <c r="E99" s="695"/>
      <c r="F99" s="697"/>
      <c r="G99" s="245" t="s">
        <v>6</v>
      </c>
      <c r="H99" s="900">
        <f>SUM(H96:H98)</f>
        <v>9.8000000000000007</v>
      </c>
      <c r="I99" s="900">
        <f>SUM(I96:I98)</f>
        <v>200</v>
      </c>
      <c r="J99" s="900">
        <f>SUM(J96:J98)</f>
        <v>0</v>
      </c>
      <c r="K99" s="819"/>
      <c r="L99" s="736"/>
      <c r="M99" s="736"/>
      <c r="N99" s="820"/>
    </row>
    <row r="100" spans="1:25" ht="14.25" customHeight="1" thickBot="1" x14ac:dyDescent="0.25">
      <c r="A100" s="212" t="s">
        <v>5</v>
      </c>
      <c r="B100" s="188" t="s">
        <v>38</v>
      </c>
      <c r="C100" s="1286" t="s">
        <v>8</v>
      </c>
      <c r="D100" s="1287"/>
      <c r="E100" s="1287"/>
      <c r="F100" s="1287"/>
      <c r="G100" s="1287"/>
      <c r="H100" s="213">
        <f>H99+H95+H88</f>
        <v>420</v>
      </c>
      <c r="I100" s="213">
        <f>I99+I95+I88</f>
        <v>443</v>
      </c>
      <c r="J100" s="213">
        <f>J99+J95+J88</f>
        <v>223</v>
      </c>
      <c r="K100" s="1288"/>
      <c r="L100" s="1288"/>
      <c r="M100" s="1288"/>
      <c r="N100" s="1289"/>
    </row>
    <row r="101" spans="1:25" ht="14.25" customHeight="1" thickBot="1" x14ac:dyDescent="0.25">
      <c r="A101" s="187" t="s">
        <v>5</v>
      </c>
      <c r="B101" s="1290" t="s">
        <v>9</v>
      </c>
      <c r="C101" s="1291"/>
      <c r="D101" s="1291"/>
      <c r="E101" s="1291"/>
      <c r="F101" s="1291"/>
      <c r="G101" s="1291"/>
      <c r="H101" s="702">
        <f>H100+H69+H59</f>
        <v>1205.4000000000001</v>
      </c>
      <c r="I101" s="251">
        <f>I100+I69+I59</f>
        <v>1317.1</v>
      </c>
      <c r="J101" s="251">
        <f>J100+J69+J59</f>
        <v>581.9</v>
      </c>
      <c r="K101" s="1292"/>
      <c r="L101" s="1292"/>
      <c r="M101" s="1292"/>
      <c r="N101" s="1293"/>
    </row>
    <row r="102" spans="1:25" ht="14.25" customHeight="1" thickBot="1" x14ac:dyDescent="0.25">
      <c r="A102" s="252" t="s">
        <v>5</v>
      </c>
      <c r="B102" s="1259" t="s">
        <v>31</v>
      </c>
      <c r="C102" s="1260"/>
      <c r="D102" s="1260"/>
      <c r="E102" s="1260"/>
      <c r="F102" s="1260"/>
      <c r="G102" s="1260"/>
      <c r="H102" s="703">
        <f>H101</f>
        <v>1205.4000000000001</v>
      </c>
      <c r="I102" s="253">
        <f>I101</f>
        <v>1317.1</v>
      </c>
      <c r="J102" s="253">
        <f>J101</f>
        <v>581.9</v>
      </c>
      <c r="K102" s="1261"/>
      <c r="L102" s="1261"/>
      <c r="M102" s="1261"/>
      <c r="N102" s="1262"/>
    </row>
    <row r="103" spans="1:25" s="254" customFormat="1" ht="17.25" customHeight="1" x14ac:dyDescent="0.2">
      <c r="A103" s="1263"/>
      <c r="B103" s="1263"/>
      <c r="C103" s="1263"/>
      <c r="D103" s="1263"/>
      <c r="E103" s="1263"/>
      <c r="F103" s="1263"/>
      <c r="G103" s="1263"/>
      <c r="H103" s="1263"/>
      <c r="I103" s="1263"/>
      <c r="J103" s="1263"/>
      <c r="K103" s="1263"/>
      <c r="L103" s="1263"/>
      <c r="M103" s="1263"/>
      <c r="N103" s="1263"/>
    </row>
    <row r="104" spans="1:25" s="255" customFormat="1" ht="14.25" customHeight="1" thickBot="1" x14ac:dyDescent="0.25">
      <c r="A104" s="1264" t="s">
        <v>13</v>
      </c>
      <c r="B104" s="1264"/>
      <c r="C104" s="1264"/>
      <c r="D104" s="1264"/>
      <c r="E104" s="1264"/>
      <c r="F104" s="1264"/>
      <c r="G104" s="1264"/>
      <c r="H104" s="256"/>
      <c r="I104" s="256"/>
      <c r="J104" s="256"/>
      <c r="K104" s="257"/>
      <c r="L104" s="257"/>
      <c r="M104" s="257"/>
      <c r="N104" s="257"/>
      <c r="O104" s="254"/>
      <c r="P104" s="254"/>
      <c r="Q104" s="254"/>
      <c r="R104" s="254"/>
      <c r="S104" s="254"/>
      <c r="T104" s="254"/>
      <c r="U104" s="254"/>
      <c r="V104" s="254"/>
      <c r="W104" s="254"/>
      <c r="X104" s="254"/>
      <c r="Y104" s="254"/>
    </row>
    <row r="105" spans="1:25" ht="69" customHeight="1" thickBot="1" x14ac:dyDescent="0.25">
      <c r="A105" s="1298" t="s">
        <v>10</v>
      </c>
      <c r="B105" s="1299"/>
      <c r="C105" s="1299"/>
      <c r="D105" s="1299"/>
      <c r="E105" s="1299"/>
      <c r="F105" s="1299"/>
      <c r="G105" s="1300"/>
      <c r="H105" s="761" t="s">
        <v>186</v>
      </c>
      <c r="I105" s="258" t="s">
        <v>126</v>
      </c>
      <c r="J105" s="258" t="s">
        <v>180</v>
      </c>
    </row>
    <row r="106" spans="1:25" ht="14.25" customHeight="1" x14ac:dyDescent="0.2">
      <c r="A106" s="1301" t="s">
        <v>14</v>
      </c>
      <c r="B106" s="1302"/>
      <c r="C106" s="1302"/>
      <c r="D106" s="1302"/>
      <c r="E106" s="1302"/>
      <c r="F106" s="1302"/>
      <c r="G106" s="1303"/>
      <c r="H106" s="270">
        <f>H107+H111+H112</f>
        <v>1205.4000000000001</v>
      </c>
      <c r="I106" s="270">
        <f>I107+I111+I112</f>
        <v>1317.1</v>
      </c>
      <c r="J106" s="270">
        <f>J107+J111+J112</f>
        <v>581.9</v>
      </c>
    </row>
    <row r="107" spans="1:25" ht="14.25" customHeight="1" x14ac:dyDescent="0.2">
      <c r="A107" s="1256" t="s">
        <v>173</v>
      </c>
      <c r="B107" s="1257"/>
      <c r="C107" s="1257"/>
      <c r="D107" s="1257"/>
      <c r="E107" s="1257"/>
      <c r="F107" s="1257"/>
      <c r="G107" s="1258"/>
      <c r="H107" s="329">
        <f>H108+H109+H110</f>
        <v>802.3</v>
      </c>
      <c r="I107" s="329">
        <f>I108+I109+I110</f>
        <v>1317.1</v>
      </c>
      <c r="J107" s="329">
        <f>J108+J109+J110</f>
        <v>581.9</v>
      </c>
    </row>
    <row r="108" spans="1:25" ht="14.25" customHeight="1" x14ac:dyDescent="0.2">
      <c r="A108" s="1283" t="s">
        <v>154</v>
      </c>
      <c r="B108" s="1284"/>
      <c r="C108" s="1284"/>
      <c r="D108" s="1284"/>
      <c r="E108" s="1284"/>
      <c r="F108" s="1284"/>
      <c r="G108" s="1285"/>
      <c r="H108" s="136">
        <f>SUMIF(G14:G102,"SB",H14:H102)</f>
        <v>780.7</v>
      </c>
      <c r="I108" s="136">
        <f>SUMIF(G12:G102,"SB",I12:I102)</f>
        <v>1224.0999999999999</v>
      </c>
      <c r="J108" s="136">
        <f>SUMIF(G14:G102,"SB",J14:J102)</f>
        <v>581.9</v>
      </c>
      <c r="K108" s="261"/>
    </row>
    <row r="109" spans="1:25" ht="27" customHeight="1" x14ac:dyDescent="0.2">
      <c r="A109" s="1271" t="s">
        <v>183</v>
      </c>
      <c r="B109" s="1272"/>
      <c r="C109" s="1272"/>
      <c r="D109" s="1272"/>
      <c r="E109" s="1272"/>
      <c r="F109" s="1272"/>
      <c r="G109" s="1273"/>
      <c r="H109" s="136">
        <f>SUMIF(G3:G102,"SB(ES)",H3:H102)</f>
        <v>21.6</v>
      </c>
      <c r="I109" s="136">
        <f>SUMIF(G6:G103,"SB(ES)",I6:I103)</f>
        <v>0</v>
      </c>
      <c r="J109" s="136">
        <f>SUMIF(G6:G103,"SB(ES)",J6:J103)</f>
        <v>0</v>
      </c>
      <c r="K109" s="261"/>
    </row>
    <row r="110" spans="1:25" ht="14.25" customHeight="1" x14ac:dyDescent="0.2">
      <c r="A110" s="1271" t="s">
        <v>209</v>
      </c>
      <c r="B110" s="1272"/>
      <c r="C110" s="1272"/>
      <c r="D110" s="1272"/>
      <c r="E110" s="1272"/>
      <c r="F110" s="1272"/>
      <c r="G110" s="1273"/>
      <c r="H110" s="136">
        <f>SUMIF(F7:F102,"SB(VB)",H3:H102)</f>
        <v>0</v>
      </c>
      <c r="I110" s="136">
        <f>SUMIF(G7:G104,"SB(VB)",I7:I104)</f>
        <v>93</v>
      </c>
      <c r="J110" s="136">
        <f>SUMIF(G7:G104,"SB(ES)",J7:J104)</f>
        <v>0</v>
      </c>
      <c r="K110" s="261"/>
    </row>
    <row r="111" spans="1:25" ht="14.25" customHeight="1" x14ac:dyDescent="0.2">
      <c r="A111" s="1277" t="s">
        <v>155</v>
      </c>
      <c r="B111" s="1278"/>
      <c r="C111" s="1278"/>
      <c r="D111" s="1278"/>
      <c r="E111" s="1278"/>
      <c r="F111" s="1278"/>
      <c r="G111" s="1279"/>
      <c r="H111" s="271">
        <f>SUMIF(G7:G102,"SB(L)",H7:H102)</f>
        <v>109.9</v>
      </c>
      <c r="I111" s="271">
        <f>SUMIF(G7:G102,"SB(L)",I7:I102)</f>
        <v>0</v>
      </c>
      <c r="J111" s="271">
        <f>SUMIF(G7:G102,"SB(L)",J7:J102)</f>
        <v>0</v>
      </c>
      <c r="K111" s="261"/>
    </row>
    <row r="112" spans="1:25" ht="14.25" customHeight="1" x14ac:dyDescent="0.2">
      <c r="A112" s="1277" t="s">
        <v>157</v>
      </c>
      <c r="B112" s="1278"/>
      <c r="C112" s="1278"/>
      <c r="D112" s="1278"/>
      <c r="E112" s="1278"/>
      <c r="F112" s="1278"/>
      <c r="G112" s="1279"/>
      <c r="H112" s="271">
        <f>SUMIF(G5:G102,"SB(ŽPL)",H5:H102)</f>
        <v>293.2</v>
      </c>
      <c r="I112" s="271">
        <f>SUMIF(G5:G103,"SB(ŽPL)",I5:I103)</f>
        <v>0</v>
      </c>
      <c r="J112" s="271">
        <f>SUMIF(G4:G102,"SB(ŽPL)",J4:J102)</f>
        <v>0</v>
      </c>
      <c r="K112" s="263"/>
    </row>
    <row r="113" spans="1:14" ht="14.25" customHeight="1" x14ac:dyDescent="0.2">
      <c r="A113" s="1280" t="s">
        <v>15</v>
      </c>
      <c r="B113" s="1281"/>
      <c r="C113" s="1281"/>
      <c r="D113" s="1281"/>
      <c r="E113" s="1281"/>
      <c r="F113" s="1281"/>
      <c r="G113" s="1282"/>
      <c r="H113" s="272">
        <f>SUM(H115:H117)</f>
        <v>0</v>
      </c>
      <c r="I113" s="272">
        <f>SUM(I115:I117)</f>
        <v>0</v>
      </c>
      <c r="J113" s="272">
        <f>SUM(J115:J117)</f>
        <v>0</v>
      </c>
    </row>
    <row r="114" spans="1:14" ht="14.25" customHeight="1" x14ac:dyDescent="0.2">
      <c r="A114" s="1271" t="s">
        <v>156</v>
      </c>
      <c r="B114" s="1272"/>
      <c r="C114" s="1272"/>
      <c r="D114" s="1272"/>
      <c r="E114" s="1272"/>
      <c r="F114" s="1272"/>
      <c r="G114" s="1273"/>
      <c r="H114" s="136">
        <f>SUMIF(G9:G102,"ES",H9:H102)</f>
        <v>0</v>
      </c>
      <c r="I114" s="136">
        <f>SUMIF(G9:G102,"ES",I9:I102)</f>
        <v>0</v>
      </c>
      <c r="J114" s="136">
        <f>SUMIF(G9:G102,"ES)",J9:J102)</f>
        <v>0</v>
      </c>
      <c r="K114" s="261"/>
    </row>
    <row r="115" spans="1:14" ht="14.25" customHeight="1" x14ac:dyDescent="0.2">
      <c r="A115" s="1274" t="s">
        <v>158</v>
      </c>
      <c r="B115" s="1275"/>
      <c r="C115" s="1275"/>
      <c r="D115" s="1275"/>
      <c r="E115" s="1275"/>
      <c r="F115" s="1275"/>
      <c r="G115" s="1276"/>
      <c r="H115" s="136">
        <f>SUMIF(G4:G102,"KVJUD",H4:H102)</f>
        <v>0</v>
      </c>
      <c r="I115" s="136">
        <f>SUMIF(G4:G102,"KVJUD",I4:I102)</f>
        <v>0</v>
      </c>
      <c r="J115" s="136">
        <f>SUMIF(G4:G102,"KVJUD",J4:J102)</f>
        <v>0</v>
      </c>
    </row>
    <row r="116" spans="1:14" ht="14.25" customHeight="1" x14ac:dyDescent="0.2">
      <c r="A116" s="1274" t="s">
        <v>159</v>
      </c>
      <c r="B116" s="1275"/>
      <c r="C116" s="1275"/>
      <c r="D116" s="1275"/>
      <c r="E116" s="1275"/>
      <c r="F116" s="1275"/>
      <c r="G116" s="1276"/>
      <c r="H116" s="136">
        <f>SUMIF(G4:G102,"Kt",H4:H102)</f>
        <v>0</v>
      </c>
      <c r="I116" s="136">
        <f>SUMIF(G4:G102,"Kt",I4:I102)</f>
        <v>0</v>
      </c>
      <c r="J116" s="136">
        <f>SUMIF(G4:G102,"Kt",J4:J102)</f>
        <v>0</v>
      </c>
    </row>
    <row r="117" spans="1:14" ht="14.25" customHeight="1" x14ac:dyDescent="0.2">
      <c r="A117" s="1265" t="s">
        <v>160</v>
      </c>
      <c r="B117" s="1266"/>
      <c r="C117" s="1266"/>
      <c r="D117" s="1266"/>
      <c r="E117" s="1266"/>
      <c r="F117" s="1266"/>
      <c r="G117" s="1267"/>
      <c r="H117" s="136">
        <f>SUMIF(G4:G102,"LRVB",H4:H102)</f>
        <v>0</v>
      </c>
      <c r="I117" s="136">
        <f>SUMIF(G4:G102,"LRVB",I4:I102)</f>
        <v>0</v>
      </c>
      <c r="J117" s="136">
        <f>SUMIF(G4:G102,"LRVB",J4:J102)</f>
        <v>0</v>
      </c>
    </row>
    <row r="118" spans="1:14" ht="14.25" customHeight="1" thickBot="1" x14ac:dyDescent="0.25">
      <c r="A118" s="1268" t="s">
        <v>16</v>
      </c>
      <c r="B118" s="1269"/>
      <c r="C118" s="1269"/>
      <c r="D118" s="1269"/>
      <c r="E118" s="1269"/>
      <c r="F118" s="1269"/>
      <c r="G118" s="1270"/>
      <c r="H118" s="248">
        <f>H113+H106</f>
        <v>1205.4000000000001</v>
      </c>
      <c r="I118" s="248">
        <f>I113+I106</f>
        <v>1317.1</v>
      </c>
      <c r="J118" s="248">
        <f>J113+J106</f>
        <v>581.9</v>
      </c>
      <c r="K118" s="52"/>
      <c r="L118" s="52"/>
      <c r="M118" s="52"/>
      <c r="N118" s="52"/>
    </row>
    <row r="119" spans="1:14" x14ac:dyDescent="0.2">
      <c r="A119" s="52"/>
      <c r="B119" s="52"/>
      <c r="C119" s="52"/>
      <c r="D119" s="52"/>
      <c r="E119" s="52"/>
      <c r="F119" s="52"/>
      <c r="G119" s="112"/>
      <c r="H119" s="332"/>
      <c r="I119" s="332"/>
      <c r="J119" s="332"/>
      <c r="K119" s="112"/>
      <c r="L119" s="52"/>
      <c r="M119" s="52"/>
      <c r="N119" s="52"/>
    </row>
    <row r="120" spans="1:14" x14ac:dyDescent="0.2">
      <c r="E120" s="254" t="s">
        <v>250</v>
      </c>
      <c r="F120" s="254"/>
      <c r="G120" s="254"/>
      <c r="H120" s="254"/>
      <c r="I120" s="254"/>
      <c r="J120" s="254"/>
      <c r="K120" s="335"/>
    </row>
    <row r="121" spans="1:14" x14ac:dyDescent="0.2">
      <c r="G121" s="333"/>
      <c r="H121" s="254"/>
      <c r="I121" s="334"/>
      <c r="J121" s="334"/>
      <c r="K121" s="254"/>
    </row>
    <row r="122" spans="1:14" x14ac:dyDescent="0.2">
      <c r="G122" s="333"/>
      <c r="H122" s="254"/>
      <c r="I122" s="254"/>
      <c r="J122" s="254"/>
      <c r="K122" s="254"/>
    </row>
    <row r="123" spans="1:14" x14ac:dyDescent="0.2">
      <c r="H123" s="267"/>
      <c r="I123" s="267"/>
      <c r="J123" s="267"/>
    </row>
  </sheetData>
  <mergeCells count="124">
    <mergeCell ref="E25:E26"/>
    <mergeCell ref="A23:A24"/>
    <mergeCell ref="K1:N1"/>
    <mergeCell ref="D3:K3"/>
    <mergeCell ref="K6:N6"/>
    <mergeCell ref="A7:A9"/>
    <mergeCell ref="B7:B9"/>
    <mergeCell ref="C7:C9"/>
    <mergeCell ref="D7:D9"/>
    <mergeCell ref="K21:K22"/>
    <mergeCell ref="L21:L22"/>
    <mergeCell ref="M21:M22"/>
    <mergeCell ref="N21:N22"/>
    <mergeCell ref="A10:N10"/>
    <mergeCell ref="A11:N11"/>
    <mergeCell ref="B12:N12"/>
    <mergeCell ref="C13:N13"/>
    <mergeCell ref="D18:D19"/>
    <mergeCell ref="K18:K19"/>
    <mergeCell ref="D21:D22"/>
    <mergeCell ref="A4:M4"/>
    <mergeCell ref="A5:M5"/>
    <mergeCell ref="J7:J9"/>
    <mergeCell ref="E7:E9"/>
    <mergeCell ref="I7:I9"/>
    <mergeCell ref="K7:N7"/>
    <mergeCell ref="K8:K9"/>
    <mergeCell ref="L8:N8"/>
    <mergeCell ref="H7:H9"/>
    <mergeCell ref="C23:C24"/>
    <mergeCell ref="D23:D24"/>
    <mergeCell ref="E23:E24"/>
    <mergeCell ref="E21:E22"/>
    <mergeCell ref="F23:F24"/>
    <mergeCell ref="F7:F9"/>
    <mergeCell ref="G7:G9"/>
    <mergeCell ref="K48:K49"/>
    <mergeCell ref="K45:K46"/>
    <mergeCell ref="D45:D46"/>
    <mergeCell ref="A37:A38"/>
    <mergeCell ref="B37:B38"/>
    <mergeCell ref="C37:C38"/>
    <mergeCell ref="E37:E38"/>
    <mergeCell ref="F37:F38"/>
    <mergeCell ref="D37:D38"/>
    <mergeCell ref="K69:N69"/>
    <mergeCell ref="C70:N70"/>
    <mergeCell ref="D75:D76"/>
    <mergeCell ref="E75:E76"/>
    <mergeCell ref="C59:G59"/>
    <mergeCell ref="K59:N59"/>
    <mergeCell ref="A56:A57"/>
    <mergeCell ref="B56:B57"/>
    <mergeCell ref="C56:C57"/>
    <mergeCell ref="E56:E57"/>
    <mergeCell ref="A65:A66"/>
    <mergeCell ref="B65:B66"/>
    <mergeCell ref="C65:C66"/>
    <mergeCell ref="D65:D66"/>
    <mergeCell ref="C60:N60"/>
    <mergeCell ref="A62:A63"/>
    <mergeCell ref="B62:B63"/>
    <mergeCell ref="C62:C63"/>
    <mergeCell ref="D62:D63"/>
    <mergeCell ref="E62:E63"/>
    <mergeCell ref="F62:F63"/>
    <mergeCell ref="D71:D72"/>
    <mergeCell ref="F56:F57"/>
    <mergeCell ref="K56:K57"/>
    <mergeCell ref="K100:N100"/>
    <mergeCell ref="B101:G101"/>
    <mergeCell ref="K101:N101"/>
    <mergeCell ref="A96:A97"/>
    <mergeCell ref="B96:B97"/>
    <mergeCell ref="C96:C97"/>
    <mergeCell ref="A105:G105"/>
    <mergeCell ref="A106:G106"/>
    <mergeCell ref="D77:D78"/>
    <mergeCell ref="F96:F97"/>
    <mergeCell ref="A86:A87"/>
    <mergeCell ref="B86:B87"/>
    <mergeCell ref="C86:C87"/>
    <mergeCell ref="D86:D87"/>
    <mergeCell ref="E86:E87"/>
    <mergeCell ref="F86:F87"/>
    <mergeCell ref="E96:E98"/>
    <mergeCell ref="K102:N102"/>
    <mergeCell ref="A103:N103"/>
    <mergeCell ref="A104:G104"/>
    <mergeCell ref="A117:G117"/>
    <mergeCell ref="A118:G118"/>
    <mergeCell ref="A114:G114"/>
    <mergeCell ref="A115:G115"/>
    <mergeCell ref="A116:G116"/>
    <mergeCell ref="A111:G111"/>
    <mergeCell ref="A112:G112"/>
    <mergeCell ref="A113:G113"/>
    <mergeCell ref="A108:G108"/>
    <mergeCell ref="A109:G109"/>
    <mergeCell ref="A110:G110"/>
    <mergeCell ref="B23:B24"/>
    <mergeCell ref="F35:F36"/>
    <mergeCell ref="A33:A34"/>
    <mergeCell ref="B33:B34"/>
    <mergeCell ref="C33:C34"/>
    <mergeCell ref="D33:D34"/>
    <mergeCell ref="E33:E34"/>
    <mergeCell ref="D30:D31"/>
    <mergeCell ref="A107:G107"/>
    <mergeCell ref="B102:G102"/>
    <mergeCell ref="C100:G100"/>
    <mergeCell ref="C69:G69"/>
    <mergeCell ref="D48:D49"/>
    <mergeCell ref="A40:A44"/>
    <mergeCell ref="B40:B44"/>
    <mergeCell ref="C40:C44"/>
    <mergeCell ref="D43:D44"/>
    <mergeCell ref="E43:E44"/>
    <mergeCell ref="F33:F34"/>
    <mergeCell ref="A35:A36"/>
    <mergeCell ref="B35:B36"/>
    <mergeCell ref="C35:C36"/>
    <mergeCell ref="E35:E36"/>
    <mergeCell ref="D25:D26"/>
  </mergeCells>
  <printOptions horizontalCentered="1"/>
  <pageMargins left="0.59055118110236227" right="0.19685039370078741" top="0.59055118110236227" bottom="0" header="0" footer="0"/>
  <pageSetup paperSize="9" scale="75" orientation="portrait" r:id="rId1"/>
  <rowBreaks count="1" manualBreakCount="1">
    <brk id="4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25"/>
  <sheetViews>
    <sheetView zoomScaleNormal="100" zoomScaleSheetLayoutView="100" workbookViewId="0">
      <selection activeCell="H29" sqref="H29"/>
    </sheetView>
  </sheetViews>
  <sheetFormatPr defaultColWidth="9.140625" defaultRowHeight="12.75" x14ac:dyDescent="0.2"/>
  <cols>
    <col min="1" max="3" width="2.85546875" style="51" customWidth="1"/>
    <col min="4" max="4" width="37.42578125" style="51" customWidth="1"/>
    <col min="5" max="5" width="3.7109375" style="54" customWidth="1"/>
    <col min="6" max="6" width="4.28515625" style="56" customWidth="1"/>
    <col min="7" max="7" width="7.85546875" style="57" customWidth="1"/>
    <col min="8" max="10" width="8.42578125" style="51" customWidth="1"/>
    <col min="11" max="16" width="8.7109375" style="51" customWidth="1"/>
    <col min="17" max="17" width="30.85546875" style="51" customWidth="1"/>
    <col min="18" max="20" width="3.7109375" style="51" customWidth="1"/>
    <col min="21" max="21" width="39.5703125" style="51" customWidth="1"/>
    <col min="22" max="16384" width="9.140625" style="52"/>
  </cols>
  <sheetData>
    <row r="1" spans="1:21" s="343" customFormat="1" ht="14.25" customHeight="1" x14ac:dyDescent="0.2">
      <c r="A1" s="339"/>
      <c r="B1" s="339"/>
      <c r="C1" s="339"/>
      <c r="D1" s="339"/>
      <c r="E1" s="340"/>
      <c r="F1" s="341"/>
      <c r="G1" s="342"/>
      <c r="H1" s="339"/>
      <c r="I1" s="339"/>
      <c r="J1" s="339"/>
      <c r="K1" s="339"/>
      <c r="L1" s="339"/>
      <c r="M1" s="339"/>
      <c r="N1" s="339"/>
      <c r="O1" s="339"/>
      <c r="P1" s="339"/>
      <c r="Q1" s="1070"/>
      <c r="R1" s="1071"/>
      <c r="S1" s="1071"/>
      <c r="T1" s="1071"/>
      <c r="U1" s="1072" t="s">
        <v>256</v>
      </c>
    </row>
    <row r="2" spans="1:21" s="343" customFormat="1" ht="15.75" customHeight="1" x14ac:dyDescent="0.2">
      <c r="A2" s="339"/>
      <c r="B2" s="339"/>
      <c r="C2" s="339"/>
      <c r="D2" s="339"/>
      <c r="E2" s="340"/>
      <c r="F2" s="341"/>
      <c r="G2" s="342"/>
      <c r="H2" s="339"/>
      <c r="I2" s="339"/>
      <c r="J2" s="339"/>
      <c r="K2" s="339"/>
      <c r="L2" s="339"/>
      <c r="M2" s="339"/>
      <c r="N2" s="339"/>
      <c r="O2" s="339"/>
      <c r="P2" s="339"/>
      <c r="Q2" s="1070"/>
      <c r="R2" s="1071"/>
      <c r="S2" s="1071"/>
      <c r="T2" s="1071"/>
    </row>
    <row r="3" spans="1:21" s="339" customFormat="1" ht="15" customHeight="1" x14ac:dyDescent="0.2">
      <c r="A3" s="1045"/>
      <c r="B3" s="1045"/>
      <c r="C3" s="1045"/>
      <c r="D3" s="1373" t="s">
        <v>227</v>
      </c>
      <c r="E3" s="1373"/>
      <c r="F3" s="1373"/>
      <c r="G3" s="1373"/>
      <c r="H3" s="1373"/>
      <c r="I3" s="1373"/>
      <c r="J3" s="1373"/>
      <c r="K3" s="1373"/>
      <c r="L3" s="1373"/>
      <c r="M3" s="1373"/>
      <c r="N3" s="1373"/>
      <c r="O3" s="1373"/>
      <c r="P3" s="1373"/>
      <c r="Q3" s="1373"/>
      <c r="R3" s="1045"/>
      <c r="S3" s="1045"/>
      <c r="T3" s="1045"/>
    </row>
    <row r="4" spans="1:21" s="343" customFormat="1" ht="14.25" x14ac:dyDescent="0.2">
      <c r="A4" s="1411" t="s">
        <v>42</v>
      </c>
      <c r="B4" s="1411"/>
      <c r="C4" s="1411"/>
      <c r="D4" s="1411"/>
      <c r="E4" s="1411"/>
      <c r="F4" s="1411"/>
      <c r="G4" s="1411"/>
      <c r="H4" s="1411"/>
      <c r="I4" s="1411"/>
      <c r="J4" s="1411"/>
      <c r="K4" s="1411"/>
      <c r="L4" s="1411"/>
      <c r="M4" s="1411"/>
      <c r="N4" s="1411"/>
      <c r="O4" s="1411"/>
      <c r="P4" s="1411"/>
      <c r="Q4" s="1411"/>
      <c r="R4" s="1411"/>
      <c r="S4" s="1411"/>
      <c r="T4" s="1411"/>
    </row>
    <row r="5" spans="1:21" s="343" customFormat="1" ht="15" x14ac:dyDescent="0.2">
      <c r="A5" s="1412" t="s">
        <v>32</v>
      </c>
      <c r="B5" s="1412"/>
      <c r="C5" s="1412"/>
      <c r="D5" s="1412"/>
      <c r="E5" s="1412"/>
      <c r="F5" s="1412"/>
      <c r="G5" s="1412"/>
      <c r="H5" s="1412"/>
      <c r="I5" s="1412"/>
      <c r="J5" s="1412"/>
      <c r="K5" s="1412"/>
      <c r="L5" s="1412"/>
      <c r="M5" s="1412"/>
      <c r="N5" s="1412"/>
      <c r="O5" s="1412"/>
      <c r="P5" s="1412"/>
      <c r="Q5" s="1412"/>
      <c r="R5" s="1412"/>
      <c r="S5" s="1412"/>
      <c r="T5" s="1412"/>
      <c r="U5" s="344"/>
    </row>
    <row r="6" spans="1:21" s="343" customFormat="1" ht="15.75" customHeight="1" thickBot="1" x14ac:dyDescent="0.25">
      <c r="A6" s="339"/>
      <c r="B6" s="339"/>
      <c r="C6" s="339"/>
      <c r="D6" s="339"/>
      <c r="E6" s="340"/>
      <c r="F6" s="341"/>
      <c r="G6" s="342"/>
      <c r="H6" s="339"/>
      <c r="I6" s="339"/>
      <c r="J6" s="339"/>
      <c r="K6" s="339"/>
      <c r="L6" s="339"/>
      <c r="M6" s="339"/>
      <c r="N6" s="339"/>
      <c r="O6" s="339"/>
      <c r="P6" s="339"/>
      <c r="Q6" s="1424" t="s">
        <v>95</v>
      </c>
      <c r="R6" s="1424"/>
      <c r="S6" s="1424"/>
      <c r="T6" s="1425"/>
    </row>
    <row r="7" spans="1:21" s="343" customFormat="1" ht="23.25" customHeight="1" x14ac:dyDescent="0.2">
      <c r="A7" s="1426" t="s">
        <v>33</v>
      </c>
      <c r="B7" s="1429" t="s">
        <v>0</v>
      </c>
      <c r="C7" s="1429" t="s">
        <v>1</v>
      </c>
      <c r="D7" s="1432" t="s">
        <v>12</v>
      </c>
      <c r="E7" s="1429" t="s">
        <v>2</v>
      </c>
      <c r="F7" s="1435" t="s">
        <v>3</v>
      </c>
      <c r="G7" s="1441" t="s">
        <v>4</v>
      </c>
      <c r="H7" s="1444" t="s">
        <v>186</v>
      </c>
      <c r="I7" s="1447" t="s">
        <v>259</v>
      </c>
      <c r="J7" s="1438" t="s">
        <v>257</v>
      </c>
      <c r="K7" s="1444" t="s">
        <v>126</v>
      </c>
      <c r="L7" s="1447" t="s">
        <v>260</v>
      </c>
      <c r="M7" s="1438" t="s">
        <v>257</v>
      </c>
      <c r="N7" s="1355" t="s">
        <v>180</v>
      </c>
      <c r="O7" s="1447" t="s">
        <v>263</v>
      </c>
      <c r="P7" s="1438" t="s">
        <v>257</v>
      </c>
      <c r="Q7" s="1358" t="s">
        <v>11</v>
      </c>
      <c r="R7" s="1359"/>
      <c r="S7" s="1359"/>
      <c r="T7" s="1360"/>
      <c r="U7" s="1073"/>
    </row>
    <row r="8" spans="1:21" s="343" customFormat="1" ht="19.5" customHeight="1" x14ac:dyDescent="0.2">
      <c r="A8" s="1427"/>
      <c r="B8" s="1430"/>
      <c r="C8" s="1430"/>
      <c r="D8" s="1433"/>
      <c r="E8" s="1430"/>
      <c r="F8" s="1436"/>
      <c r="G8" s="1442"/>
      <c r="H8" s="1445"/>
      <c r="I8" s="1448"/>
      <c r="J8" s="1439"/>
      <c r="K8" s="1445"/>
      <c r="L8" s="1448"/>
      <c r="M8" s="1439"/>
      <c r="N8" s="1356"/>
      <c r="O8" s="1448"/>
      <c r="P8" s="1439"/>
      <c r="Q8" s="1361" t="s">
        <v>12</v>
      </c>
      <c r="R8" s="1363" t="s">
        <v>77</v>
      </c>
      <c r="S8" s="1363"/>
      <c r="T8" s="1364"/>
      <c r="U8" s="1074" t="s">
        <v>258</v>
      </c>
    </row>
    <row r="9" spans="1:21" s="343" customFormat="1" ht="67.5" customHeight="1" thickBot="1" x14ac:dyDescent="0.25">
      <c r="A9" s="1428"/>
      <c r="B9" s="1431"/>
      <c r="C9" s="1431"/>
      <c r="D9" s="1434"/>
      <c r="E9" s="1431"/>
      <c r="F9" s="1437"/>
      <c r="G9" s="1443"/>
      <c r="H9" s="1446"/>
      <c r="I9" s="1449"/>
      <c r="J9" s="1440"/>
      <c r="K9" s="1446"/>
      <c r="L9" s="1449"/>
      <c r="M9" s="1440"/>
      <c r="N9" s="1357"/>
      <c r="O9" s="1449"/>
      <c r="P9" s="1440"/>
      <c r="Q9" s="1362"/>
      <c r="R9" s="1075" t="s">
        <v>128</v>
      </c>
      <c r="S9" s="1076" t="s">
        <v>129</v>
      </c>
      <c r="T9" s="1077" t="s">
        <v>181</v>
      </c>
      <c r="U9" s="1078"/>
    </row>
    <row r="10" spans="1:21" s="64" customFormat="1" ht="15" customHeight="1" x14ac:dyDescent="0.2">
      <c r="A10" s="1395" t="s">
        <v>59</v>
      </c>
      <c r="B10" s="1396"/>
      <c r="C10" s="1396"/>
      <c r="D10" s="1396"/>
      <c r="E10" s="1396"/>
      <c r="F10" s="1396"/>
      <c r="G10" s="1396"/>
      <c r="H10" s="1396"/>
      <c r="I10" s="1396"/>
      <c r="J10" s="1396"/>
      <c r="K10" s="1396"/>
      <c r="L10" s="1396"/>
      <c r="M10" s="1396"/>
      <c r="N10" s="1396"/>
      <c r="O10" s="1396"/>
      <c r="P10" s="1396"/>
      <c r="Q10" s="1396"/>
      <c r="R10" s="1396"/>
      <c r="S10" s="1396"/>
      <c r="T10" s="1396"/>
      <c r="U10" s="1397"/>
    </row>
    <row r="11" spans="1:21" s="64" customFormat="1" ht="13.5" customHeight="1" x14ac:dyDescent="0.2">
      <c r="A11" s="1398" t="s">
        <v>43</v>
      </c>
      <c r="B11" s="1399"/>
      <c r="C11" s="1399"/>
      <c r="D11" s="1399"/>
      <c r="E11" s="1399"/>
      <c r="F11" s="1399"/>
      <c r="G11" s="1399"/>
      <c r="H11" s="1399"/>
      <c r="I11" s="1399"/>
      <c r="J11" s="1399"/>
      <c r="K11" s="1399"/>
      <c r="L11" s="1399"/>
      <c r="M11" s="1399"/>
      <c r="N11" s="1399"/>
      <c r="O11" s="1399"/>
      <c r="P11" s="1399"/>
      <c r="Q11" s="1399"/>
      <c r="R11" s="1399"/>
      <c r="S11" s="1399"/>
      <c r="T11" s="1399"/>
      <c r="U11" s="1400"/>
    </row>
    <row r="12" spans="1:21" ht="14.25" customHeight="1" x14ac:dyDescent="0.2">
      <c r="A12" s="65" t="s">
        <v>5</v>
      </c>
      <c r="B12" s="1401" t="s">
        <v>44</v>
      </c>
      <c r="C12" s="1402"/>
      <c r="D12" s="1402"/>
      <c r="E12" s="1402"/>
      <c r="F12" s="1402"/>
      <c r="G12" s="1402"/>
      <c r="H12" s="1402"/>
      <c r="I12" s="1402"/>
      <c r="J12" s="1402"/>
      <c r="K12" s="1402"/>
      <c r="L12" s="1402"/>
      <c r="M12" s="1402"/>
      <c r="N12" s="1402"/>
      <c r="O12" s="1402"/>
      <c r="P12" s="1402"/>
      <c r="Q12" s="1402"/>
      <c r="R12" s="1402"/>
      <c r="S12" s="1402"/>
      <c r="T12" s="1402"/>
      <c r="U12" s="1403"/>
    </row>
    <row r="13" spans="1:21" ht="15" customHeight="1" x14ac:dyDescent="0.2">
      <c r="A13" s="66" t="s">
        <v>5</v>
      </c>
      <c r="B13" s="67" t="s">
        <v>5</v>
      </c>
      <c r="C13" s="1404" t="s">
        <v>45</v>
      </c>
      <c r="D13" s="1405"/>
      <c r="E13" s="1405"/>
      <c r="F13" s="1405"/>
      <c r="G13" s="1405"/>
      <c r="H13" s="1405"/>
      <c r="I13" s="1405"/>
      <c r="J13" s="1405"/>
      <c r="K13" s="1405"/>
      <c r="L13" s="1405"/>
      <c r="M13" s="1405"/>
      <c r="N13" s="1405"/>
      <c r="O13" s="1405"/>
      <c r="P13" s="1405"/>
      <c r="Q13" s="1405"/>
      <c r="R13" s="1405"/>
      <c r="S13" s="1405"/>
      <c r="T13" s="1405"/>
      <c r="U13" s="1406"/>
    </row>
    <row r="14" spans="1:21" ht="14.25" customHeight="1" x14ac:dyDescent="0.2">
      <c r="A14" s="1027" t="s">
        <v>5</v>
      </c>
      <c r="B14" s="1029" t="s">
        <v>5</v>
      </c>
      <c r="C14" s="1038" t="s">
        <v>5</v>
      </c>
      <c r="D14" s="821" t="s">
        <v>81</v>
      </c>
      <c r="E14" s="87"/>
      <c r="F14" s="1060" t="s">
        <v>46</v>
      </c>
      <c r="G14" s="1055" t="s">
        <v>36</v>
      </c>
      <c r="H14" s="91">
        <v>176.4</v>
      </c>
      <c r="I14" s="92">
        <v>176.4</v>
      </c>
      <c r="J14" s="93"/>
      <c r="K14" s="91">
        <v>292.10000000000002</v>
      </c>
      <c r="L14" s="1006">
        <f>292.1</f>
        <v>292.10000000000002</v>
      </c>
      <c r="M14" s="1004"/>
      <c r="N14" s="1111">
        <v>239.9</v>
      </c>
      <c r="O14" s="1006">
        <f>239.9</f>
        <v>239.9</v>
      </c>
      <c r="P14" s="1114"/>
      <c r="Q14" s="815"/>
      <c r="R14" s="816"/>
      <c r="S14" s="816"/>
      <c r="T14" s="816"/>
      <c r="U14" s="817"/>
    </row>
    <row r="15" spans="1:21" ht="12.75" customHeight="1" x14ac:dyDescent="0.2">
      <c r="A15" s="1027"/>
      <c r="B15" s="1029"/>
      <c r="C15" s="1038"/>
      <c r="D15" s="320"/>
      <c r="E15" s="583"/>
      <c r="F15" s="1040"/>
      <c r="G15" s="1055" t="s">
        <v>78</v>
      </c>
      <c r="H15" s="45">
        <v>48</v>
      </c>
      <c r="I15" s="98">
        <v>48</v>
      </c>
      <c r="J15" s="99"/>
      <c r="K15" s="45"/>
      <c r="L15" s="352"/>
      <c r="M15" s="1005"/>
      <c r="N15" s="9"/>
      <c r="O15" s="352"/>
      <c r="P15" s="347"/>
      <c r="Q15" s="789"/>
      <c r="R15" s="790"/>
      <c r="S15" s="790"/>
      <c r="T15" s="790"/>
      <c r="U15" s="791"/>
    </row>
    <row r="16" spans="1:21" ht="13.5" customHeight="1" x14ac:dyDescent="0.2">
      <c r="A16" s="1027"/>
      <c r="B16" s="1029"/>
      <c r="C16" s="1038"/>
      <c r="D16" s="320"/>
      <c r="E16" s="583"/>
      <c r="F16" s="1040"/>
      <c r="G16" s="1055" t="s">
        <v>221</v>
      </c>
      <c r="H16" s="45">
        <v>5</v>
      </c>
      <c r="I16" s="98">
        <v>5</v>
      </c>
      <c r="J16" s="99"/>
      <c r="K16" s="45"/>
      <c r="L16" s="98"/>
      <c r="M16" s="99"/>
      <c r="N16" s="45"/>
      <c r="O16" s="98"/>
      <c r="P16" s="100"/>
      <c r="Q16" s="789"/>
      <c r="R16" s="790"/>
      <c r="S16" s="790"/>
      <c r="T16" s="790"/>
      <c r="U16" s="791"/>
    </row>
    <row r="17" spans="1:26" ht="13.5" customHeight="1" x14ac:dyDescent="0.2">
      <c r="A17" s="1027"/>
      <c r="B17" s="1029"/>
      <c r="C17" s="1038"/>
      <c r="D17" s="320"/>
      <c r="E17" s="583"/>
      <c r="F17" s="1040"/>
      <c r="G17" s="1059" t="s">
        <v>172</v>
      </c>
      <c r="H17" s="45">
        <v>21.6</v>
      </c>
      <c r="I17" s="98">
        <v>21.6</v>
      </c>
      <c r="J17" s="99"/>
      <c r="K17" s="1089"/>
      <c r="L17" s="1094"/>
      <c r="M17" s="788"/>
      <c r="N17" s="1089"/>
      <c r="O17" s="1094"/>
      <c r="P17" s="1169"/>
      <c r="Q17" s="789"/>
      <c r="R17" s="790"/>
      <c r="S17" s="790"/>
      <c r="T17" s="790"/>
      <c r="U17" s="791"/>
    </row>
    <row r="18" spans="1:26" ht="15" customHeight="1" x14ac:dyDescent="0.2">
      <c r="A18" s="1027"/>
      <c r="B18" s="1029"/>
      <c r="C18" s="822"/>
      <c r="D18" s="1407" t="s">
        <v>61</v>
      </c>
      <c r="E18" s="87" t="s">
        <v>47</v>
      </c>
      <c r="F18" s="88"/>
      <c r="G18" s="860"/>
      <c r="H18" s="91"/>
      <c r="I18" s="92"/>
      <c r="J18" s="93"/>
      <c r="K18" s="91"/>
      <c r="L18" s="92"/>
      <c r="M18" s="93"/>
      <c r="N18" s="91"/>
      <c r="O18" s="92"/>
      <c r="P18" s="94"/>
      <c r="Q18" s="1409" t="s">
        <v>98</v>
      </c>
      <c r="R18" s="13">
        <v>1</v>
      </c>
      <c r="S18" s="13"/>
      <c r="T18" s="13"/>
      <c r="U18" s="280"/>
    </row>
    <row r="19" spans="1:26" ht="14.25" customHeight="1" x14ac:dyDescent="0.2">
      <c r="A19" s="1027"/>
      <c r="B19" s="1029"/>
      <c r="C19" s="822"/>
      <c r="D19" s="1408"/>
      <c r="E19" s="583"/>
      <c r="F19" s="88"/>
      <c r="G19" s="1055"/>
      <c r="H19" s="45"/>
      <c r="I19" s="98"/>
      <c r="J19" s="99"/>
      <c r="K19" s="45"/>
      <c r="L19" s="98"/>
      <c r="M19" s="100"/>
      <c r="N19" s="99"/>
      <c r="O19" s="98"/>
      <c r="P19" s="100"/>
      <c r="Q19" s="1410"/>
      <c r="R19" s="21"/>
      <c r="S19" s="21"/>
      <c r="T19" s="21"/>
      <c r="U19" s="1187" t="s">
        <v>269</v>
      </c>
    </row>
    <row r="20" spans="1:26" ht="20.25" customHeight="1" x14ac:dyDescent="0.2">
      <c r="A20" s="1027"/>
      <c r="B20" s="1029"/>
      <c r="C20" s="822"/>
      <c r="D20" s="1057" t="s">
        <v>139</v>
      </c>
      <c r="E20" s="583"/>
      <c r="F20" s="88"/>
      <c r="G20" s="1055"/>
      <c r="H20" s="45"/>
      <c r="I20" s="98"/>
      <c r="J20" s="99"/>
      <c r="K20" s="45"/>
      <c r="L20" s="98"/>
      <c r="M20" s="100"/>
      <c r="N20" s="99"/>
      <c r="O20" s="98"/>
      <c r="P20" s="100"/>
      <c r="Q20" s="1058" t="s">
        <v>162</v>
      </c>
      <c r="R20" s="13">
        <v>1</v>
      </c>
      <c r="S20" s="13"/>
      <c r="T20" s="13"/>
      <c r="U20" s="281"/>
    </row>
    <row r="21" spans="1:26" ht="24.75" customHeight="1" x14ac:dyDescent="0.2">
      <c r="A21" s="1027"/>
      <c r="B21" s="1029"/>
      <c r="C21" s="1038"/>
      <c r="D21" s="1253" t="s">
        <v>265</v>
      </c>
      <c r="E21" s="1471"/>
      <c r="F21" s="106"/>
      <c r="G21" s="1055"/>
      <c r="H21" s="45"/>
      <c r="I21" s="98"/>
      <c r="J21" s="99"/>
      <c r="K21" s="1090"/>
      <c r="L21" s="1095"/>
      <c r="M21" s="649"/>
      <c r="N21" s="1167"/>
      <c r="O21" s="1095"/>
      <c r="P21" s="649"/>
      <c r="Q21" s="1389" t="s">
        <v>48</v>
      </c>
      <c r="R21" s="1391">
        <v>1</v>
      </c>
      <c r="S21" s="1391"/>
      <c r="T21" s="1067"/>
      <c r="U21" s="1473"/>
      <c r="V21" s="112"/>
      <c r="W21" s="112"/>
      <c r="X21" s="112"/>
      <c r="Y21" s="112"/>
      <c r="Z21" s="112"/>
    </row>
    <row r="22" spans="1:26" ht="27" customHeight="1" x14ac:dyDescent="0.2">
      <c r="A22" s="1027"/>
      <c r="B22" s="1029"/>
      <c r="C22" s="1038"/>
      <c r="D22" s="1254"/>
      <c r="E22" s="1471"/>
      <c r="F22" s="106"/>
      <c r="G22" s="35"/>
      <c r="H22" s="45"/>
      <c r="I22" s="98"/>
      <c r="J22" s="99"/>
      <c r="K22" s="1090"/>
      <c r="L22" s="1095"/>
      <c r="M22" s="649"/>
      <c r="N22" s="1167"/>
      <c r="O22" s="1095"/>
      <c r="P22" s="649"/>
      <c r="Q22" s="1390"/>
      <c r="R22" s="1392"/>
      <c r="S22" s="1472"/>
      <c r="T22" s="1047"/>
      <c r="U22" s="1473"/>
      <c r="V22" s="112"/>
      <c r="W22" s="112"/>
      <c r="X22" s="112"/>
      <c r="Y22" s="112"/>
      <c r="Z22" s="112"/>
    </row>
    <row r="23" spans="1:26" ht="23.25" customHeight="1" x14ac:dyDescent="0.2">
      <c r="A23" s="1251"/>
      <c r="B23" s="1249"/>
      <c r="C23" s="1252"/>
      <c r="D23" s="1253" t="s">
        <v>167</v>
      </c>
      <c r="E23" s="1464"/>
      <c r="F23" s="1313"/>
      <c r="G23" s="1055"/>
      <c r="H23" s="45"/>
      <c r="I23" s="98"/>
      <c r="J23" s="99"/>
      <c r="K23" s="45"/>
      <c r="L23" s="98"/>
      <c r="M23" s="100"/>
      <c r="N23" s="99"/>
      <c r="O23" s="98"/>
      <c r="P23" s="100"/>
      <c r="Q23" s="29" t="s">
        <v>48</v>
      </c>
      <c r="R23" s="24">
        <v>1</v>
      </c>
      <c r="S23" s="296"/>
      <c r="T23" s="24"/>
      <c r="U23" s="283"/>
      <c r="V23" s="278"/>
      <c r="W23" s="278"/>
      <c r="X23" s="278"/>
      <c r="Y23" s="278"/>
      <c r="Z23" s="278"/>
    </row>
    <row r="24" spans="1:26" ht="29.25" customHeight="1" x14ac:dyDescent="0.2">
      <c r="A24" s="1251"/>
      <c r="B24" s="1249"/>
      <c r="C24" s="1252"/>
      <c r="D24" s="1254"/>
      <c r="E24" s="1464"/>
      <c r="F24" s="1313"/>
      <c r="G24" s="934"/>
      <c r="H24" s="45"/>
      <c r="I24" s="98"/>
      <c r="J24" s="99"/>
      <c r="K24" s="45"/>
      <c r="L24" s="98"/>
      <c r="M24" s="100"/>
      <c r="N24" s="45"/>
      <c r="O24" s="98"/>
      <c r="P24" s="100"/>
      <c r="Q24" s="33"/>
      <c r="R24" s="23"/>
      <c r="S24" s="299"/>
      <c r="T24" s="1096"/>
      <c r="U24" s="283"/>
      <c r="V24" s="1044"/>
      <c r="W24" s="1044"/>
      <c r="X24" s="1044"/>
      <c r="Y24" s="1044"/>
      <c r="Z24" s="1044"/>
    </row>
    <row r="25" spans="1:26" ht="19.5" customHeight="1" x14ac:dyDescent="0.2">
      <c r="A25" s="1027"/>
      <c r="B25" s="1029"/>
      <c r="C25" s="1038"/>
      <c r="D25" s="1369" t="s">
        <v>141</v>
      </c>
      <c r="E25" s="1464"/>
      <c r="F25" s="1037"/>
      <c r="G25" s="1055"/>
      <c r="H25" s="45"/>
      <c r="I25" s="98"/>
      <c r="J25" s="99"/>
      <c r="K25" s="45"/>
      <c r="L25" s="98"/>
      <c r="M25" s="100"/>
      <c r="N25" s="45"/>
      <c r="O25" s="98"/>
      <c r="P25" s="100"/>
      <c r="Q25" s="445" t="s">
        <v>150</v>
      </c>
      <c r="R25" s="17">
        <v>1</v>
      </c>
      <c r="S25" s="509"/>
      <c r="T25" s="17"/>
      <c r="U25" s="358"/>
    </row>
    <row r="26" spans="1:26" ht="15" customHeight="1" x14ac:dyDescent="0.2">
      <c r="A26" s="1027"/>
      <c r="B26" s="1029"/>
      <c r="C26" s="1040"/>
      <c r="D26" s="1370"/>
      <c r="E26" s="1464"/>
      <c r="F26" s="1037"/>
      <c r="G26" s="934"/>
      <c r="H26" s="45"/>
      <c r="I26" s="98"/>
      <c r="J26" s="99"/>
      <c r="K26" s="45"/>
      <c r="L26" s="98"/>
      <c r="M26" s="100"/>
      <c r="N26" s="45"/>
      <c r="O26" s="98"/>
      <c r="P26" s="100"/>
      <c r="Q26" s="6"/>
      <c r="R26" s="15"/>
      <c r="S26" s="269"/>
      <c r="T26" s="15"/>
      <c r="U26" s="358"/>
    </row>
    <row r="27" spans="1:26" ht="54" customHeight="1" x14ac:dyDescent="0.2">
      <c r="A27" s="1027"/>
      <c r="B27" s="1029"/>
      <c r="C27" s="1040"/>
      <c r="D27" s="1048" t="s">
        <v>216</v>
      </c>
      <c r="E27" s="830"/>
      <c r="F27" s="1037"/>
      <c r="G27" s="934"/>
      <c r="H27" s="45"/>
      <c r="I27" s="98"/>
      <c r="J27" s="99"/>
      <c r="K27" s="45"/>
      <c r="L27" s="98"/>
      <c r="M27" s="100"/>
      <c r="N27" s="45"/>
      <c r="O27" s="98"/>
      <c r="P27" s="100"/>
      <c r="Q27" s="445" t="s">
        <v>205</v>
      </c>
      <c r="R27" s="17"/>
      <c r="S27" s="1068">
        <v>1</v>
      </c>
      <c r="T27" s="19"/>
      <c r="U27" s="358"/>
    </row>
    <row r="28" spans="1:26" ht="54" customHeight="1" x14ac:dyDescent="0.2">
      <c r="A28" s="1027"/>
      <c r="B28" s="1029"/>
      <c r="C28" s="1040"/>
      <c r="D28" s="553" t="s">
        <v>246</v>
      </c>
      <c r="E28" s="830"/>
      <c r="F28" s="1037"/>
      <c r="G28" s="1059"/>
      <c r="H28" s="45"/>
      <c r="I28" s="98"/>
      <c r="J28" s="99"/>
      <c r="K28" s="45"/>
      <c r="L28" s="98"/>
      <c r="M28" s="100"/>
      <c r="N28" s="45"/>
      <c r="O28" s="98"/>
      <c r="P28" s="100"/>
      <c r="Q28" s="371" t="s">
        <v>48</v>
      </c>
      <c r="R28" s="17"/>
      <c r="S28" s="17">
        <v>1</v>
      </c>
      <c r="T28" s="1068"/>
      <c r="U28" s="358"/>
    </row>
    <row r="29" spans="1:26" ht="57" customHeight="1" x14ac:dyDescent="0.2">
      <c r="A29" s="1027"/>
      <c r="B29" s="1029"/>
      <c r="C29" s="1040"/>
      <c r="D29" s="1205" t="s">
        <v>247</v>
      </c>
      <c r="E29" s="830"/>
      <c r="F29" s="1037" t="s">
        <v>46</v>
      </c>
      <c r="G29" s="1059" t="s">
        <v>36</v>
      </c>
      <c r="H29" s="45"/>
      <c r="I29" s="98"/>
      <c r="J29" s="99"/>
      <c r="K29" s="45"/>
      <c r="L29" s="1087">
        <v>20</v>
      </c>
      <c r="M29" s="757">
        <v>20</v>
      </c>
      <c r="N29" s="756"/>
      <c r="O29" s="1087">
        <v>5</v>
      </c>
      <c r="P29" s="757">
        <v>5</v>
      </c>
      <c r="Q29" s="371" t="s">
        <v>204</v>
      </c>
      <c r="R29" s="684"/>
      <c r="S29" s="19"/>
      <c r="T29" s="684">
        <v>1</v>
      </c>
      <c r="U29" s="1422" t="s">
        <v>268</v>
      </c>
    </row>
    <row r="30" spans="1:26" ht="30" customHeight="1" x14ac:dyDescent="0.2">
      <c r="A30" s="1027"/>
      <c r="B30" s="1029"/>
      <c r="C30" s="1038"/>
      <c r="D30" s="1322" t="s">
        <v>278</v>
      </c>
      <c r="E30" s="1043"/>
      <c r="F30" s="410"/>
      <c r="G30" s="935"/>
      <c r="H30" s="45"/>
      <c r="I30" s="98"/>
      <c r="J30" s="99"/>
      <c r="K30" s="1090"/>
      <c r="L30" s="1095"/>
      <c r="M30" s="649"/>
      <c r="N30" s="1167"/>
      <c r="O30" s="1095"/>
      <c r="P30" s="649"/>
      <c r="Q30" s="29" t="s">
        <v>65</v>
      </c>
      <c r="R30" s="685">
        <v>1</v>
      </c>
      <c r="S30" s="656"/>
      <c r="T30" s="685"/>
      <c r="U30" s="1423"/>
      <c r="V30" s="112"/>
      <c r="W30" s="112"/>
      <c r="X30" s="112"/>
      <c r="Y30" s="112"/>
      <c r="Z30" s="112"/>
    </row>
    <row r="31" spans="1:26" ht="41.25" customHeight="1" x14ac:dyDescent="0.2">
      <c r="A31" s="1027"/>
      <c r="B31" s="1029"/>
      <c r="C31" s="1038"/>
      <c r="D31" s="1470"/>
      <c r="E31" s="1043"/>
      <c r="F31" s="410"/>
      <c r="G31" s="935"/>
      <c r="H31" s="45"/>
      <c r="I31" s="98"/>
      <c r="J31" s="99"/>
      <c r="K31" s="1090"/>
      <c r="L31" s="1095"/>
      <c r="M31" s="649"/>
      <c r="N31" s="1167"/>
      <c r="O31" s="1095"/>
      <c r="P31" s="649"/>
      <c r="Q31" s="591"/>
      <c r="R31" s="593"/>
      <c r="S31" s="593"/>
      <c r="T31" s="592"/>
      <c r="U31" s="1187" t="s">
        <v>269</v>
      </c>
      <c r="V31" s="112"/>
      <c r="W31" s="112"/>
      <c r="X31" s="112"/>
      <c r="Y31" s="112"/>
      <c r="Z31" s="112"/>
    </row>
    <row r="32" spans="1:26" ht="27.75" customHeight="1" x14ac:dyDescent="0.2">
      <c r="A32" s="1027"/>
      <c r="B32" s="1029"/>
      <c r="C32" s="1038"/>
      <c r="D32" s="14" t="s">
        <v>213</v>
      </c>
      <c r="E32" s="830"/>
      <c r="F32" s="1037"/>
      <c r="G32" s="1059"/>
      <c r="H32" s="45"/>
      <c r="I32" s="98"/>
      <c r="J32" s="99"/>
      <c r="K32" s="45"/>
      <c r="L32" s="98"/>
      <c r="M32" s="100"/>
      <c r="N32" s="99"/>
      <c r="O32" s="98"/>
      <c r="P32" s="100"/>
      <c r="Q32" s="30" t="s">
        <v>149</v>
      </c>
      <c r="R32" s="32"/>
      <c r="S32" s="1069">
        <v>2</v>
      </c>
      <c r="T32" s="686">
        <v>3</v>
      </c>
      <c r="U32" s="1163"/>
      <c r="V32" s="1044"/>
      <c r="W32" s="1044"/>
      <c r="X32" s="1044"/>
      <c r="Y32" s="1044"/>
      <c r="Z32" s="1044"/>
    </row>
    <row r="33" spans="1:26" ht="20.25" customHeight="1" x14ac:dyDescent="0.2">
      <c r="A33" s="1251"/>
      <c r="B33" s="1249"/>
      <c r="C33" s="1252"/>
      <c r="D33" s="1253" t="s">
        <v>211</v>
      </c>
      <c r="E33" s="1464"/>
      <c r="F33" s="1338"/>
      <c r="G33" s="934"/>
      <c r="H33" s="45"/>
      <c r="I33" s="98"/>
      <c r="J33" s="99"/>
      <c r="K33" s="45"/>
      <c r="L33" s="98"/>
      <c r="M33" s="100"/>
      <c r="N33" s="99"/>
      <c r="O33" s="98"/>
      <c r="P33" s="100"/>
      <c r="Q33" s="7" t="s">
        <v>56</v>
      </c>
      <c r="R33" s="11">
        <v>100</v>
      </c>
      <c r="S33" s="300">
        <v>100</v>
      </c>
      <c r="T33" s="11">
        <v>100</v>
      </c>
      <c r="U33" s="283"/>
      <c r="V33" s="1044"/>
      <c r="W33" s="1044"/>
      <c r="X33" s="1044"/>
      <c r="Y33" s="1044"/>
      <c r="Z33" s="1044"/>
    </row>
    <row r="34" spans="1:26" ht="22.5" customHeight="1" x14ac:dyDescent="0.2">
      <c r="A34" s="1251"/>
      <c r="B34" s="1249"/>
      <c r="C34" s="1252"/>
      <c r="D34" s="1254"/>
      <c r="E34" s="1464"/>
      <c r="F34" s="1338"/>
      <c r="G34" s="934"/>
      <c r="H34" s="45"/>
      <c r="I34" s="98"/>
      <c r="J34" s="99"/>
      <c r="K34" s="45"/>
      <c r="L34" s="98"/>
      <c r="M34" s="100"/>
      <c r="N34" s="99"/>
      <c r="O34" s="98"/>
      <c r="P34" s="100"/>
      <c r="Q34" s="8" t="s">
        <v>69</v>
      </c>
      <c r="R34" s="12">
        <v>1</v>
      </c>
      <c r="S34" s="301">
        <v>1</v>
      </c>
      <c r="T34" s="12">
        <v>1</v>
      </c>
      <c r="U34" s="283"/>
    </row>
    <row r="35" spans="1:26" ht="27" customHeight="1" x14ac:dyDescent="0.2">
      <c r="A35" s="1251"/>
      <c r="B35" s="1249"/>
      <c r="C35" s="1252"/>
      <c r="D35" s="532" t="s">
        <v>145</v>
      </c>
      <c r="E35" s="1464"/>
      <c r="F35" s="1313"/>
      <c r="G35" s="934"/>
      <c r="H35" s="45"/>
      <c r="I35" s="98"/>
      <c r="J35" s="99"/>
      <c r="K35" s="45"/>
      <c r="L35" s="98"/>
      <c r="M35" s="100"/>
      <c r="N35" s="99"/>
      <c r="O35" s="98"/>
      <c r="P35" s="100"/>
      <c r="Q35" s="430" t="s">
        <v>168</v>
      </c>
      <c r="R35" s="431">
        <v>5</v>
      </c>
      <c r="S35" s="432"/>
      <c r="T35" s="431"/>
      <c r="U35" s="283"/>
      <c r="V35" s="1463"/>
      <c r="W35" s="1463"/>
      <c r="X35" s="1463"/>
      <c r="Y35" s="1463"/>
      <c r="Z35" s="1463"/>
    </row>
    <row r="36" spans="1:26" ht="15" customHeight="1" x14ac:dyDescent="0.2">
      <c r="A36" s="1251"/>
      <c r="B36" s="1249"/>
      <c r="C36" s="1252"/>
      <c r="D36" s="1050"/>
      <c r="E36" s="1464"/>
      <c r="F36" s="1313"/>
      <c r="G36" s="934"/>
      <c r="H36" s="45"/>
      <c r="I36" s="98"/>
      <c r="J36" s="99"/>
      <c r="K36" s="45"/>
      <c r="L36" s="98"/>
      <c r="M36" s="100"/>
      <c r="N36" s="99"/>
      <c r="O36" s="98"/>
      <c r="P36" s="100"/>
      <c r="Q36" s="818" t="s">
        <v>142</v>
      </c>
      <c r="R36" s="12">
        <v>5</v>
      </c>
      <c r="S36" s="301">
        <v>5</v>
      </c>
      <c r="T36" s="12">
        <v>5</v>
      </c>
      <c r="U36" s="1164"/>
      <c r="V36" s="1463"/>
      <c r="W36" s="1463"/>
      <c r="X36" s="1463"/>
      <c r="Y36" s="1463"/>
      <c r="Z36" s="1463"/>
    </row>
    <row r="37" spans="1:26" ht="27" customHeight="1" x14ac:dyDescent="0.2">
      <c r="A37" s="1251"/>
      <c r="B37" s="1249"/>
      <c r="C37" s="1252"/>
      <c r="D37" s="1465" t="s">
        <v>282</v>
      </c>
      <c r="E37" s="1464"/>
      <c r="F37" s="1313"/>
      <c r="G37" s="934"/>
      <c r="H37" s="45"/>
      <c r="I37" s="98"/>
      <c r="J37" s="99"/>
      <c r="K37" s="45"/>
      <c r="L37" s="98"/>
      <c r="M37" s="100"/>
      <c r="N37" s="99"/>
      <c r="O37" s="98"/>
      <c r="P37" s="100"/>
      <c r="Q37" s="1184" t="s">
        <v>204</v>
      </c>
      <c r="R37" s="1185"/>
      <c r="S37" s="1185">
        <v>1</v>
      </c>
      <c r="T37" s="24"/>
      <c r="U37" s="1468" t="s">
        <v>270</v>
      </c>
      <c r="V37" s="1463"/>
      <c r="W37" s="1463"/>
      <c r="X37" s="1463"/>
      <c r="Y37" s="1463"/>
      <c r="Z37" s="1463"/>
    </row>
    <row r="38" spans="1:26" ht="102.75" customHeight="1" x14ac:dyDescent="0.2">
      <c r="A38" s="1251"/>
      <c r="B38" s="1249"/>
      <c r="C38" s="1252"/>
      <c r="D38" s="1466"/>
      <c r="E38" s="1464"/>
      <c r="F38" s="1313"/>
      <c r="G38" s="119"/>
      <c r="H38" s="114"/>
      <c r="I38" s="115"/>
      <c r="J38" s="116"/>
      <c r="K38" s="114"/>
      <c r="L38" s="115"/>
      <c r="M38" s="117"/>
      <c r="N38" s="116"/>
      <c r="O38" s="115"/>
      <c r="P38" s="117"/>
      <c r="Q38" s="8"/>
      <c r="R38" s="1206"/>
      <c r="S38" s="1206"/>
      <c r="T38" s="12"/>
      <c r="U38" s="1468"/>
      <c r="V38" s="1463"/>
      <c r="W38" s="1463"/>
      <c r="X38" s="1463"/>
      <c r="Y38" s="1463"/>
      <c r="Z38" s="1463"/>
    </row>
    <row r="39" spans="1:26" ht="17.25" customHeight="1" thickBot="1" x14ac:dyDescent="0.25">
      <c r="A39" s="1035"/>
      <c r="B39" s="387"/>
      <c r="C39" s="692"/>
      <c r="D39" s="779"/>
      <c r="E39" s="695"/>
      <c r="F39" s="697"/>
      <c r="G39" s="690" t="s">
        <v>6</v>
      </c>
      <c r="H39" s="829">
        <f>SUM(H14:H36)</f>
        <v>251</v>
      </c>
      <c r="I39" s="1084">
        <f>SUM(I14:I36)</f>
        <v>251</v>
      </c>
      <c r="J39" s="1079"/>
      <c r="K39" s="829">
        <f t="shared" ref="K39:P39" si="0">SUM(K14:K36)</f>
        <v>292.10000000000002</v>
      </c>
      <c r="L39" s="1084">
        <f t="shared" si="0"/>
        <v>312.10000000000002</v>
      </c>
      <c r="M39" s="1084">
        <f t="shared" si="0"/>
        <v>20</v>
      </c>
      <c r="N39" s="829">
        <f t="shared" si="0"/>
        <v>239.9</v>
      </c>
      <c r="O39" s="1084">
        <f t="shared" si="0"/>
        <v>244.9</v>
      </c>
      <c r="P39" s="1079">
        <f t="shared" si="0"/>
        <v>5</v>
      </c>
      <c r="Q39" s="819"/>
      <c r="R39" s="736"/>
      <c r="S39" s="1097"/>
      <c r="T39" s="736"/>
      <c r="U39" s="1469"/>
    </row>
    <row r="40" spans="1:26" ht="12.75" customHeight="1" x14ac:dyDescent="0.2">
      <c r="A40" s="1294" t="s">
        <v>5</v>
      </c>
      <c r="B40" s="1295" t="s">
        <v>5</v>
      </c>
      <c r="C40" s="1343" t="s">
        <v>7</v>
      </c>
      <c r="D40" s="318" t="s">
        <v>82</v>
      </c>
      <c r="E40" s="801"/>
      <c r="F40" s="802" t="s">
        <v>46</v>
      </c>
      <c r="G40" s="803" t="s">
        <v>36</v>
      </c>
      <c r="H40" s="804">
        <v>228.2</v>
      </c>
      <c r="I40" s="1085">
        <f>228.2-10</f>
        <v>218.2</v>
      </c>
      <c r="J40" s="1210">
        <f>I40-H40</f>
        <v>-10</v>
      </c>
      <c r="K40" s="804">
        <v>408</v>
      </c>
      <c r="L40" s="1085">
        <v>408</v>
      </c>
      <c r="M40" s="1092"/>
      <c r="N40" s="804">
        <v>58</v>
      </c>
      <c r="O40" s="1085">
        <v>58</v>
      </c>
      <c r="P40" s="1092"/>
      <c r="Q40" s="806"/>
      <c r="R40" s="807"/>
      <c r="S40" s="1098"/>
      <c r="T40" s="807"/>
      <c r="U40" s="1467" t="s">
        <v>271</v>
      </c>
      <c r="V40" s="130"/>
    </row>
    <row r="41" spans="1:26" ht="13.5" customHeight="1" x14ac:dyDescent="0.2">
      <c r="A41" s="1251"/>
      <c r="B41" s="1249"/>
      <c r="C41" s="1252"/>
      <c r="D41" s="800"/>
      <c r="E41" s="907"/>
      <c r="F41" s="714"/>
      <c r="G41" s="148" t="s">
        <v>78</v>
      </c>
      <c r="H41" s="45">
        <v>245.2</v>
      </c>
      <c r="I41" s="98">
        <v>245.2</v>
      </c>
      <c r="J41" s="1081"/>
      <c r="K41" s="45"/>
      <c r="L41" s="98"/>
      <c r="M41" s="100"/>
      <c r="N41" s="45"/>
      <c r="O41" s="98"/>
      <c r="P41" s="100"/>
      <c r="Q41" s="149"/>
      <c r="R41" s="151"/>
      <c r="S41" s="150"/>
      <c r="T41" s="151"/>
      <c r="U41" s="1457"/>
      <c r="V41" s="130"/>
    </row>
    <row r="42" spans="1:26" ht="27.75" customHeight="1" x14ac:dyDescent="0.2">
      <c r="A42" s="1251"/>
      <c r="B42" s="1249"/>
      <c r="C42" s="1252"/>
      <c r="D42" s="800"/>
      <c r="E42" s="907"/>
      <c r="F42" s="714"/>
      <c r="G42" s="809" t="s">
        <v>206</v>
      </c>
      <c r="H42" s="810"/>
      <c r="I42" s="1086"/>
      <c r="J42" s="1080"/>
      <c r="K42" s="810">
        <v>93</v>
      </c>
      <c r="L42" s="1086">
        <v>93</v>
      </c>
      <c r="M42" s="1093"/>
      <c r="N42" s="810"/>
      <c r="O42" s="1086"/>
      <c r="P42" s="1093"/>
      <c r="Q42" s="812"/>
      <c r="R42" s="813"/>
      <c r="S42" s="1099"/>
      <c r="T42" s="813"/>
      <c r="U42" s="1462"/>
      <c r="V42" s="130"/>
    </row>
    <row r="43" spans="1:26" ht="19.5" customHeight="1" x14ac:dyDescent="0.2">
      <c r="A43" s="1251"/>
      <c r="B43" s="1249"/>
      <c r="C43" s="1252"/>
      <c r="D43" s="1344" t="s">
        <v>120</v>
      </c>
      <c r="E43" s="1346" t="s">
        <v>62</v>
      </c>
      <c r="F43" s="714"/>
      <c r="G43" s="148"/>
      <c r="H43" s="45"/>
      <c r="I43" s="98"/>
      <c r="J43" s="99"/>
      <c r="K43" s="45"/>
      <c r="L43" s="98"/>
      <c r="M43" s="100"/>
      <c r="N43" s="45"/>
      <c r="O43" s="98"/>
      <c r="P43" s="100"/>
      <c r="Q43" s="149" t="s">
        <v>49</v>
      </c>
      <c r="R43" s="151">
        <v>50</v>
      </c>
      <c r="S43" s="150">
        <v>50</v>
      </c>
      <c r="T43" s="151">
        <v>50</v>
      </c>
      <c r="U43" s="152"/>
      <c r="V43" s="130"/>
    </row>
    <row r="44" spans="1:26" ht="19.5" customHeight="1" x14ac:dyDescent="0.2">
      <c r="A44" s="1251"/>
      <c r="B44" s="1249"/>
      <c r="C44" s="1252"/>
      <c r="D44" s="1345"/>
      <c r="E44" s="1347"/>
      <c r="F44" s="714"/>
      <c r="G44" s="148"/>
      <c r="H44" s="45"/>
      <c r="I44" s="98"/>
      <c r="J44" s="99"/>
      <c r="K44" s="45"/>
      <c r="L44" s="98"/>
      <c r="M44" s="100"/>
      <c r="N44" s="45"/>
      <c r="O44" s="98"/>
      <c r="P44" s="100"/>
      <c r="Q44" s="155"/>
      <c r="R44" s="157"/>
      <c r="S44" s="156"/>
      <c r="T44" s="157"/>
      <c r="U44" s="837"/>
    </row>
    <row r="45" spans="1:26" ht="13.5" customHeight="1" x14ac:dyDescent="0.2">
      <c r="A45" s="1027"/>
      <c r="B45" s="1029"/>
      <c r="C45" s="822"/>
      <c r="D45" s="1353" t="s">
        <v>171</v>
      </c>
      <c r="E45" s="907"/>
      <c r="F45" s="714"/>
      <c r="G45" s="148"/>
      <c r="H45" s="45"/>
      <c r="I45" s="98"/>
      <c r="J45" s="99"/>
      <c r="K45" s="45"/>
      <c r="L45" s="98"/>
      <c r="M45" s="100"/>
      <c r="N45" s="45"/>
      <c r="O45" s="98"/>
      <c r="P45" s="100"/>
      <c r="Q45" s="1351" t="s">
        <v>51</v>
      </c>
      <c r="R45" s="162">
        <v>3</v>
      </c>
      <c r="S45" s="161">
        <v>2</v>
      </c>
      <c r="T45" s="162">
        <v>1</v>
      </c>
      <c r="U45" s="1161"/>
    </row>
    <row r="46" spans="1:26" ht="24" customHeight="1" x14ac:dyDescent="0.2">
      <c r="A46" s="1027"/>
      <c r="B46" s="1029"/>
      <c r="C46" s="822"/>
      <c r="D46" s="1354"/>
      <c r="E46" s="907"/>
      <c r="F46" s="714"/>
      <c r="G46" s="148"/>
      <c r="H46" s="45"/>
      <c r="I46" s="98"/>
      <c r="J46" s="99"/>
      <c r="K46" s="45"/>
      <c r="L46" s="98"/>
      <c r="M46" s="100"/>
      <c r="N46" s="45"/>
      <c r="O46" s="98"/>
      <c r="P46" s="100"/>
      <c r="Q46" s="1350"/>
      <c r="R46" s="174"/>
      <c r="S46" s="173"/>
      <c r="T46" s="174"/>
      <c r="U46" s="1161"/>
    </row>
    <row r="47" spans="1:26" ht="108" customHeight="1" x14ac:dyDescent="0.2">
      <c r="A47" s="1027"/>
      <c r="B47" s="1029"/>
      <c r="C47" s="822"/>
      <c r="D47" s="1154" t="s">
        <v>249</v>
      </c>
      <c r="E47" s="907"/>
      <c r="F47" s="714"/>
      <c r="G47" s="148"/>
      <c r="H47" s="45"/>
      <c r="I47" s="98"/>
      <c r="J47" s="99"/>
      <c r="K47" s="45"/>
      <c r="L47" s="98"/>
      <c r="M47" s="100"/>
      <c r="N47" s="45"/>
      <c r="O47" s="98"/>
      <c r="P47" s="100"/>
      <c r="Q47" s="976"/>
      <c r="R47" s="314"/>
      <c r="S47" s="1100"/>
      <c r="T47" s="314"/>
      <c r="U47" s="1161"/>
    </row>
    <row r="48" spans="1:26" ht="23.25" customHeight="1" x14ac:dyDescent="0.2">
      <c r="A48" s="1027"/>
      <c r="B48" s="1029"/>
      <c r="C48" s="822"/>
      <c r="D48" s="1341" t="s">
        <v>166</v>
      </c>
      <c r="E48" s="907"/>
      <c r="F48" s="714"/>
      <c r="G48" s="148"/>
      <c r="H48" s="45"/>
      <c r="I48" s="98"/>
      <c r="J48" s="99"/>
      <c r="K48" s="45"/>
      <c r="L48" s="98"/>
      <c r="M48" s="100"/>
      <c r="N48" s="45"/>
      <c r="O48" s="98"/>
      <c r="P48" s="100"/>
      <c r="Q48" s="1349" t="s">
        <v>182</v>
      </c>
      <c r="R48" s="174">
        <v>3</v>
      </c>
      <c r="S48" s="173">
        <v>2</v>
      </c>
      <c r="T48" s="174">
        <v>1</v>
      </c>
      <c r="U48" s="1161"/>
    </row>
    <row r="49" spans="1:21" ht="15" customHeight="1" x14ac:dyDescent="0.2">
      <c r="A49" s="1027"/>
      <c r="B49" s="1029"/>
      <c r="C49" s="822"/>
      <c r="D49" s="1342"/>
      <c r="E49" s="907"/>
      <c r="F49" s="714"/>
      <c r="G49" s="148"/>
      <c r="H49" s="756"/>
      <c r="I49" s="1087"/>
      <c r="J49" s="1081"/>
      <c r="K49" s="45"/>
      <c r="L49" s="98"/>
      <c r="M49" s="100"/>
      <c r="N49" s="45"/>
      <c r="O49" s="98"/>
      <c r="P49" s="100"/>
      <c r="Q49" s="1350"/>
      <c r="R49" s="174"/>
      <c r="S49" s="173"/>
      <c r="T49" s="174"/>
      <c r="U49" s="1161"/>
    </row>
    <row r="50" spans="1:21" ht="15" customHeight="1" x14ac:dyDescent="0.2">
      <c r="A50" s="1027"/>
      <c r="B50" s="1029"/>
      <c r="C50" s="822"/>
      <c r="D50" s="938" t="s">
        <v>239</v>
      </c>
      <c r="E50" s="907"/>
      <c r="F50" s="714"/>
      <c r="G50" s="447"/>
      <c r="H50" s="45"/>
      <c r="I50" s="98"/>
      <c r="J50" s="99"/>
      <c r="K50" s="45"/>
      <c r="L50" s="98"/>
      <c r="M50" s="100"/>
      <c r="N50" s="45"/>
      <c r="O50" s="98"/>
      <c r="P50" s="100"/>
      <c r="Q50" s="890"/>
      <c r="R50" s="889"/>
      <c r="S50" s="150"/>
      <c r="T50" s="151"/>
      <c r="U50" s="837"/>
    </row>
    <row r="51" spans="1:21" ht="12.75" customHeight="1" x14ac:dyDescent="0.2">
      <c r="A51" s="1027"/>
      <c r="B51" s="1029"/>
      <c r="C51" s="822"/>
      <c r="D51" s="939" t="s">
        <v>240</v>
      </c>
      <c r="E51" s="907"/>
      <c r="F51" s="714"/>
      <c r="G51" s="148"/>
      <c r="H51" s="45"/>
      <c r="I51" s="98"/>
      <c r="J51" s="99"/>
      <c r="K51" s="45"/>
      <c r="L51" s="98"/>
      <c r="M51" s="100"/>
      <c r="N51" s="45"/>
      <c r="O51" s="98"/>
      <c r="P51" s="100"/>
      <c r="Q51" s="890"/>
      <c r="R51" s="151"/>
      <c r="S51" s="173"/>
      <c r="T51" s="174"/>
      <c r="U51" s="1161"/>
    </row>
    <row r="52" spans="1:21" ht="12.75" customHeight="1" x14ac:dyDescent="0.2">
      <c r="A52" s="1027"/>
      <c r="B52" s="1029"/>
      <c r="C52" s="822"/>
      <c r="D52" s="940" t="s">
        <v>241</v>
      </c>
      <c r="E52" s="907"/>
      <c r="F52" s="714"/>
      <c r="G52" s="148"/>
      <c r="H52" s="45"/>
      <c r="I52" s="98"/>
      <c r="J52" s="99"/>
      <c r="K52" s="45"/>
      <c r="L52" s="98"/>
      <c r="M52" s="100"/>
      <c r="N52" s="45"/>
      <c r="O52" s="98"/>
      <c r="P52" s="100"/>
      <c r="Q52" s="1042"/>
      <c r="R52" s="174"/>
      <c r="S52" s="150"/>
      <c r="T52" s="151"/>
      <c r="U52" s="1161"/>
    </row>
    <row r="53" spans="1:21" ht="12.75" customHeight="1" x14ac:dyDescent="0.2">
      <c r="A53" s="1027"/>
      <c r="B53" s="1029"/>
      <c r="C53" s="822"/>
      <c r="D53" s="938" t="s">
        <v>242</v>
      </c>
      <c r="E53" s="907"/>
      <c r="F53" s="714"/>
      <c r="G53" s="35"/>
      <c r="H53" s="35"/>
      <c r="I53" s="1088"/>
      <c r="J53" s="1082"/>
      <c r="K53" s="1091"/>
      <c r="L53" s="963"/>
      <c r="M53" s="964"/>
      <c r="N53" s="1168"/>
      <c r="O53" s="1171"/>
      <c r="P53" s="1170"/>
      <c r="Q53" s="890"/>
      <c r="R53" s="151"/>
      <c r="S53" s="173"/>
      <c r="T53" s="174"/>
      <c r="U53" s="1161"/>
    </row>
    <row r="54" spans="1:21" ht="14.25" customHeight="1" x14ac:dyDescent="0.2">
      <c r="A54" s="1027"/>
      <c r="B54" s="1029"/>
      <c r="C54" s="822"/>
      <c r="D54" s="938" t="s">
        <v>243</v>
      </c>
      <c r="E54" s="907"/>
      <c r="F54" s="714"/>
      <c r="G54" s="351"/>
      <c r="H54" s="9"/>
      <c r="I54" s="352"/>
      <c r="J54" s="1005"/>
      <c r="K54" s="45"/>
      <c r="L54" s="98"/>
      <c r="M54" s="100"/>
      <c r="N54" s="45"/>
      <c r="O54" s="98"/>
      <c r="P54" s="100"/>
      <c r="Q54" s="890"/>
      <c r="R54" s="151"/>
      <c r="S54" s="150"/>
      <c r="T54" s="151"/>
      <c r="U54" s="1161"/>
    </row>
    <row r="55" spans="1:21" ht="15.75" customHeight="1" x14ac:dyDescent="0.2">
      <c r="A55" s="1027"/>
      <c r="B55" s="1029"/>
      <c r="C55" s="822"/>
      <c r="D55" s="854" t="s">
        <v>248</v>
      </c>
      <c r="E55" s="907"/>
      <c r="F55" s="714"/>
      <c r="G55" s="148"/>
      <c r="H55" s="45"/>
      <c r="I55" s="98"/>
      <c r="J55" s="99"/>
      <c r="K55" s="45"/>
      <c r="L55" s="98"/>
      <c r="M55" s="100"/>
      <c r="N55" s="45"/>
      <c r="O55" s="98"/>
      <c r="P55" s="100"/>
      <c r="Q55" s="537"/>
      <c r="R55" s="538"/>
      <c r="S55" s="1101"/>
      <c r="T55" s="538"/>
      <c r="U55" s="1161"/>
    </row>
    <row r="56" spans="1:21" ht="27.75" customHeight="1" x14ac:dyDescent="0.2">
      <c r="A56" s="1251"/>
      <c r="B56" s="1249"/>
      <c r="C56" s="1252"/>
      <c r="D56" s="1061" t="s">
        <v>93</v>
      </c>
      <c r="E56" s="1330"/>
      <c r="F56" s="1338"/>
      <c r="G56" s="35"/>
      <c r="H56" s="45"/>
      <c r="I56" s="98"/>
      <c r="J56" s="99"/>
      <c r="K56" s="45"/>
      <c r="L56" s="98"/>
      <c r="M56" s="100"/>
      <c r="N56" s="45"/>
      <c r="O56" s="98"/>
      <c r="P56" s="100"/>
      <c r="Q56" s="1348" t="s">
        <v>74</v>
      </c>
      <c r="R56" s="963">
        <v>0.8</v>
      </c>
      <c r="S56" s="1102"/>
      <c r="T56" s="963"/>
      <c r="U56" s="964"/>
    </row>
    <row r="57" spans="1:21" ht="26.25" customHeight="1" x14ac:dyDescent="0.2">
      <c r="A57" s="1251"/>
      <c r="B57" s="1249"/>
      <c r="C57" s="1252"/>
      <c r="D57" s="832" t="s">
        <v>97</v>
      </c>
      <c r="E57" s="1330"/>
      <c r="F57" s="1338"/>
      <c r="G57" s="250"/>
      <c r="H57" s="114"/>
      <c r="I57" s="115"/>
      <c r="J57" s="116"/>
      <c r="K57" s="114"/>
      <c r="L57" s="115"/>
      <c r="M57" s="117"/>
      <c r="N57" s="114"/>
      <c r="O57" s="115"/>
      <c r="P57" s="117"/>
      <c r="Q57" s="1348"/>
      <c r="R57" s="833"/>
      <c r="S57" s="1103"/>
      <c r="T57" s="833"/>
      <c r="U57" s="831"/>
    </row>
    <row r="58" spans="1:21" ht="17.25" customHeight="1" thickBot="1" x14ac:dyDescent="0.25">
      <c r="A58" s="699"/>
      <c r="B58" s="700"/>
      <c r="C58" s="898"/>
      <c r="D58" s="779"/>
      <c r="E58" s="695"/>
      <c r="F58" s="697"/>
      <c r="G58" s="245" t="s">
        <v>6</v>
      </c>
      <c r="H58" s="316">
        <f t="shared" ref="H58:P58" si="1">SUM(H40:H57)</f>
        <v>473.4</v>
      </c>
      <c r="I58" s="317">
        <f t="shared" si="1"/>
        <v>463.4</v>
      </c>
      <c r="J58" s="1211">
        <f t="shared" si="1"/>
        <v>-10</v>
      </c>
      <c r="K58" s="316">
        <f t="shared" si="1"/>
        <v>501</v>
      </c>
      <c r="L58" s="317">
        <f t="shared" si="1"/>
        <v>501</v>
      </c>
      <c r="M58" s="317">
        <f t="shared" si="1"/>
        <v>0</v>
      </c>
      <c r="N58" s="316">
        <f t="shared" si="1"/>
        <v>58</v>
      </c>
      <c r="O58" s="317">
        <f t="shared" si="1"/>
        <v>58</v>
      </c>
      <c r="P58" s="247">
        <f t="shared" si="1"/>
        <v>0</v>
      </c>
      <c r="Q58" s="819"/>
      <c r="R58" s="736"/>
      <c r="S58" s="1097"/>
      <c r="T58" s="736"/>
      <c r="U58" s="820"/>
    </row>
    <row r="59" spans="1:21" ht="13.5" thickBot="1" x14ac:dyDescent="0.25">
      <c r="A59" s="306" t="s">
        <v>5</v>
      </c>
      <c r="B59" s="965" t="s">
        <v>5</v>
      </c>
      <c r="C59" s="1326" t="s">
        <v>8</v>
      </c>
      <c r="D59" s="1326"/>
      <c r="E59" s="1326"/>
      <c r="F59" s="1326"/>
      <c r="G59" s="1326"/>
      <c r="H59" s="184">
        <f t="shared" ref="H59:P59" si="2">H39+H58</f>
        <v>724.4</v>
      </c>
      <c r="I59" s="185">
        <f t="shared" si="2"/>
        <v>714.4</v>
      </c>
      <c r="J59" s="1212">
        <f t="shared" si="2"/>
        <v>-10</v>
      </c>
      <c r="K59" s="184">
        <f t="shared" si="2"/>
        <v>793.1</v>
      </c>
      <c r="L59" s="185">
        <f t="shared" si="2"/>
        <v>813.1</v>
      </c>
      <c r="M59" s="185">
        <f t="shared" si="2"/>
        <v>20</v>
      </c>
      <c r="N59" s="184">
        <f t="shared" si="2"/>
        <v>297.89999999999998</v>
      </c>
      <c r="O59" s="185">
        <f t="shared" si="2"/>
        <v>302.89999999999998</v>
      </c>
      <c r="P59" s="1083">
        <f t="shared" si="2"/>
        <v>5</v>
      </c>
      <c r="Q59" s="1327"/>
      <c r="R59" s="1328"/>
      <c r="S59" s="1328"/>
      <c r="T59" s="1328"/>
      <c r="U59" s="1329"/>
    </row>
    <row r="60" spans="1:21" ht="17.25" customHeight="1" thickBot="1" x14ac:dyDescent="0.25">
      <c r="A60" s="187" t="s">
        <v>5</v>
      </c>
      <c r="B60" s="188" t="s">
        <v>7</v>
      </c>
      <c r="C60" s="1333" t="s">
        <v>50</v>
      </c>
      <c r="D60" s="1334"/>
      <c r="E60" s="1334"/>
      <c r="F60" s="1334"/>
      <c r="G60" s="1334"/>
      <c r="H60" s="1334"/>
      <c r="I60" s="1334"/>
      <c r="J60" s="1334"/>
      <c r="K60" s="1334"/>
      <c r="L60" s="1334"/>
      <c r="M60" s="1334"/>
      <c r="N60" s="1334"/>
      <c r="O60" s="1334"/>
      <c r="P60" s="1334"/>
      <c r="Q60" s="1334"/>
      <c r="R60" s="1334"/>
      <c r="S60" s="1334"/>
      <c r="T60" s="1334"/>
      <c r="U60" s="1335"/>
    </row>
    <row r="61" spans="1:21" ht="28.5" customHeight="1" x14ac:dyDescent="0.2">
      <c r="A61" s="1027" t="s">
        <v>5</v>
      </c>
      <c r="B61" s="1029" t="s">
        <v>7</v>
      </c>
      <c r="C61" s="823" t="s">
        <v>5</v>
      </c>
      <c r="D61" s="1046" t="s">
        <v>72</v>
      </c>
      <c r="E61" s="191"/>
      <c r="F61" s="388" t="s">
        <v>46</v>
      </c>
      <c r="G61" s="516" t="s">
        <v>36</v>
      </c>
      <c r="H61" s="974">
        <v>71</v>
      </c>
      <c r="I61" s="1109">
        <v>71</v>
      </c>
      <c r="J61" s="1107"/>
      <c r="K61" s="974">
        <v>61</v>
      </c>
      <c r="L61" s="1109">
        <v>61</v>
      </c>
      <c r="M61" s="1108"/>
      <c r="N61" s="974">
        <v>56</v>
      </c>
      <c r="O61" s="1109">
        <v>56</v>
      </c>
      <c r="P61" s="1108"/>
      <c r="Q61" s="196"/>
      <c r="R61" s="198"/>
      <c r="S61" s="198"/>
      <c r="T61" s="198"/>
      <c r="U61" s="199"/>
    </row>
    <row r="62" spans="1:21" ht="24.75" customHeight="1" x14ac:dyDescent="0.2">
      <c r="A62" s="1251"/>
      <c r="B62" s="1249"/>
      <c r="C62" s="1252"/>
      <c r="D62" s="1336" t="s">
        <v>52</v>
      </c>
      <c r="E62" s="1330" t="s">
        <v>63</v>
      </c>
      <c r="F62" s="1338"/>
      <c r="G62" s="935"/>
      <c r="H62" s="45"/>
      <c r="I62" s="98"/>
      <c r="J62" s="99"/>
      <c r="K62" s="45"/>
      <c r="L62" s="98"/>
      <c r="M62" s="100"/>
      <c r="N62" s="45"/>
      <c r="O62" s="98"/>
      <c r="P62" s="100"/>
      <c r="Q62" s="1053" t="s">
        <v>112</v>
      </c>
      <c r="R62" s="203">
        <v>80</v>
      </c>
      <c r="S62" s="203">
        <v>80</v>
      </c>
      <c r="T62" s="203">
        <v>80</v>
      </c>
      <c r="U62" s="837"/>
    </row>
    <row r="63" spans="1:21" ht="17.25" customHeight="1" x14ac:dyDescent="0.2">
      <c r="A63" s="1251"/>
      <c r="B63" s="1249"/>
      <c r="C63" s="1252"/>
      <c r="D63" s="1337"/>
      <c r="E63" s="1330"/>
      <c r="F63" s="1338"/>
      <c r="G63" s="935"/>
      <c r="H63" s="45"/>
      <c r="I63" s="98"/>
      <c r="J63" s="99"/>
      <c r="K63" s="45"/>
      <c r="L63" s="98"/>
      <c r="M63" s="100"/>
      <c r="N63" s="45"/>
      <c r="O63" s="98"/>
      <c r="P63" s="100"/>
      <c r="Q63" s="1054" t="s">
        <v>53</v>
      </c>
      <c r="R63" s="157">
        <v>5</v>
      </c>
      <c r="S63" s="157">
        <v>5</v>
      </c>
      <c r="T63" s="157">
        <v>5</v>
      </c>
      <c r="U63" s="837"/>
    </row>
    <row r="64" spans="1:21" ht="65.25" customHeight="1" x14ac:dyDescent="0.2">
      <c r="A64" s="1027"/>
      <c r="B64" s="1029"/>
      <c r="C64" s="1038"/>
      <c r="D64" s="42" t="s">
        <v>101</v>
      </c>
      <c r="E64" s="1039"/>
      <c r="F64" s="1041"/>
      <c r="G64" s="935"/>
      <c r="H64" s="45"/>
      <c r="I64" s="98"/>
      <c r="J64" s="99"/>
      <c r="K64" s="45"/>
      <c r="L64" s="98"/>
      <c r="M64" s="100"/>
      <c r="N64" s="45"/>
      <c r="O64" s="98"/>
      <c r="P64" s="100"/>
      <c r="Q64" s="20" t="s">
        <v>115</v>
      </c>
      <c r="R64" s="16">
        <v>2</v>
      </c>
      <c r="S64" s="16">
        <v>2</v>
      </c>
      <c r="T64" s="16">
        <v>2</v>
      </c>
      <c r="U64" s="837"/>
    </row>
    <row r="65" spans="1:21" ht="33" customHeight="1" x14ac:dyDescent="0.2">
      <c r="A65" s="1251"/>
      <c r="B65" s="1249"/>
      <c r="C65" s="1331"/>
      <c r="D65" s="1322" t="s">
        <v>94</v>
      </c>
      <c r="E65" s="1039"/>
      <c r="F65" s="1041"/>
      <c r="G65" s="935"/>
      <c r="H65" s="45"/>
      <c r="I65" s="98"/>
      <c r="J65" s="99"/>
      <c r="K65" s="45"/>
      <c r="L65" s="98"/>
      <c r="M65" s="100"/>
      <c r="N65" s="45"/>
      <c r="O65" s="98"/>
      <c r="P65" s="100"/>
      <c r="Q65" s="39" t="s">
        <v>113</v>
      </c>
      <c r="R65" s="1179" t="s">
        <v>264</v>
      </c>
      <c r="S65" s="1178">
        <v>20</v>
      </c>
      <c r="T65" s="1178">
        <v>20</v>
      </c>
      <c r="U65" s="1369" t="s">
        <v>272</v>
      </c>
    </row>
    <row r="66" spans="1:21" ht="95.25" customHeight="1" x14ac:dyDescent="0.2">
      <c r="A66" s="1251"/>
      <c r="B66" s="1249"/>
      <c r="C66" s="1331"/>
      <c r="D66" s="1332"/>
      <c r="E66" s="1039"/>
      <c r="F66" s="1041"/>
      <c r="G66" s="935"/>
      <c r="H66" s="45"/>
      <c r="I66" s="98"/>
      <c r="J66" s="99"/>
      <c r="K66" s="45"/>
      <c r="L66" s="98"/>
      <c r="M66" s="100"/>
      <c r="N66" s="45"/>
      <c r="O66" s="98"/>
      <c r="P66" s="100"/>
      <c r="Q66" s="40"/>
      <c r="R66" s="512">
        <v>0</v>
      </c>
      <c r="S66" s="16"/>
      <c r="T66" s="16"/>
      <c r="U66" s="1462"/>
    </row>
    <row r="67" spans="1:21" ht="29.25" customHeight="1" x14ac:dyDescent="0.2">
      <c r="A67" s="1027"/>
      <c r="B67" s="1029"/>
      <c r="C67" s="1040"/>
      <c r="D67" s="834" t="s">
        <v>130</v>
      </c>
      <c r="E67" s="1039"/>
      <c r="F67" s="1041"/>
      <c r="G67" s="664"/>
      <c r="H67" s="114"/>
      <c r="I67" s="115"/>
      <c r="J67" s="116"/>
      <c r="K67" s="114"/>
      <c r="L67" s="115"/>
      <c r="M67" s="117"/>
      <c r="N67" s="114"/>
      <c r="O67" s="115"/>
      <c r="P67" s="117"/>
      <c r="Q67" s="780" t="s">
        <v>144</v>
      </c>
      <c r="R67" s="17">
        <v>100</v>
      </c>
      <c r="S67" s="17">
        <v>100</v>
      </c>
      <c r="T67" s="17">
        <v>100</v>
      </c>
      <c r="U67" s="1229"/>
    </row>
    <row r="68" spans="1:21" ht="17.25" customHeight="1" thickBot="1" x14ac:dyDescent="0.25">
      <c r="A68" s="1035"/>
      <c r="B68" s="387"/>
      <c r="C68" s="692"/>
      <c r="D68" s="779"/>
      <c r="E68" s="695"/>
      <c r="F68" s="697"/>
      <c r="G68" s="690" t="s">
        <v>6</v>
      </c>
      <c r="H68" s="829">
        <f>SUM(H61:H67)</f>
        <v>71</v>
      </c>
      <c r="I68" s="1084">
        <f>SUM(I61:I67)</f>
        <v>71</v>
      </c>
      <c r="J68" s="1079"/>
      <c r="K68" s="829">
        <f>SUM(K61:K67)</f>
        <v>61</v>
      </c>
      <c r="L68" s="1084">
        <f>SUM(L61:L67)</f>
        <v>61</v>
      </c>
      <c r="M68" s="1079"/>
      <c r="N68" s="829">
        <f>SUM(N61:N67)</f>
        <v>56</v>
      </c>
      <c r="O68" s="1084">
        <f>SUM(O61:O67)</f>
        <v>56</v>
      </c>
      <c r="P68" s="1079">
        <f>SUM(P61:P67)</f>
        <v>0</v>
      </c>
      <c r="Q68" s="819"/>
      <c r="R68" s="736"/>
      <c r="S68" s="736"/>
      <c r="T68" s="736"/>
      <c r="U68" s="820"/>
    </row>
    <row r="69" spans="1:21" ht="13.5" thickBot="1" x14ac:dyDescent="0.25">
      <c r="A69" s="212" t="s">
        <v>5</v>
      </c>
      <c r="B69" s="188" t="s">
        <v>7</v>
      </c>
      <c r="C69" s="1287" t="s">
        <v>8</v>
      </c>
      <c r="D69" s="1287"/>
      <c r="E69" s="1287"/>
      <c r="F69" s="1287"/>
      <c r="G69" s="1287"/>
      <c r="H69" s="214">
        <f>H68</f>
        <v>71</v>
      </c>
      <c r="I69" s="215">
        <f>I68</f>
        <v>71</v>
      </c>
      <c r="J69" s="1064"/>
      <c r="K69" s="214">
        <f>K68</f>
        <v>61</v>
      </c>
      <c r="L69" s="215">
        <f>L68</f>
        <v>61</v>
      </c>
      <c r="M69" s="1064"/>
      <c r="N69" s="214">
        <f>N68</f>
        <v>56</v>
      </c>
      <c r="O69" s="215">
        <f>O68</f>
        <v>56</v>
      </c>
      <c r="P69" s="1064">
        <f>P68</f>
        <v>0</v>
      </c>
      <c r="Q69" s="1318"/>
      <c r="R69" s="1288"/>
      <c r="S69" s="1288"/>
      <c r="T69" s="1288"/>
      <c r="U69" s="1289"/>
    </row>
    <row r="70" spans="1:21" ht="17.25" customHeight="1" thickBot="1" x14ac:dyDescent="0.25">
      <c r="A70" s="187" t="s">
        <v>5</v>
      </c>
      <c r="B70" s="188" t="s">
        <v>38</v>
      </c>
      <c r="C70" s="1319" t="s">
        <v>222</v>
      </c>
      <c r="D70" s="1320"/>
      <c r="E70" s="1320"/>
      <c r="F70" s="1320"/>
      <c r="G70" s="1320"/>
      <c r="H70" s="1320"/>
      <c r="I70" s="1320"/>
      <c r="J70" s="1320"/>
      <c r="K70" s="1320"/>
      <c r="L70" s="1320"/>
      <c r="M70" s="1320"/>
      <c r="N70" s="1320"/>
      <c r="O70" s="1320"/>
      <c r="P70" s="1320"/>
      <c r="Q70" s="1320"/>
      <c r="R70" s="1320"/>
      <c r="S70" s="1320"/>
      <c r="T70" s="1320"/>
      <c r="U70" s="1321"/>
    </row>
    <row r="71" spans="1:21" ht="13.5" customHeight="1" x14ac:dyDescent="0.2">
      <c r="A71" s="1026" t="s">
        <v>5</v>
      </c>
      <c r="B71" s="1028" t="s">
        <v>38</v>
      </c>
      <c r="C71" s="1030" t="s">
        <v>5</v>
      </c>
      <c r="D71" s="1339" t="s">
        <v>76</v>
      </c>
      <c r="E71" s="798"/>
      <c r="F71" s="1034" t="s">
        <v>46</v>
      </c>
      <c r="G71" s="799" t="s">
        <v>36</v>
      </c>
      <c r="H71" s="722">
        <v>48</v>
      </c>
      <c r="I71" s="1201">
        <f>48-5+13+2</f>
        <v>58</v>
      </c>
      <c r="J71" s="1202">
        <f>I71-H71</f>
        <v>10</v>
      </c>
      <c r="K71" s="722">
        <v>28</v>
      </c>
      <c r="L71" s="1126">
        <v>28</v>
      </c>
      <c r="M71" s="1118"/>
      <c r="N71" s="722">
        <v>23</v>
      </c>
      <c r="O71" s="1126">
        <v>23</v>
      </c>
      <c r="P71" s="1118"/>
      <c r="Q71" s="307"/>
      <c r="R71" s="795"/>
      <c r="S71" s="795"/>
      <c r="T71" s="795"/>
      <c r="U71" s="796"/>
    </row>
    <row r="72" spans="1:21" ht="14.25" customHeight="1" x14ac:dyDescent="0.2">
      <c r="A72" s="1027"/>
      <c r="B72" s="1029"/>
      <c r="C72" s="1031"/>
      <c r="D72" s="1340"/>
      <c r="E72" s="569"/>
      <c r="F72" s="1056"/>
      <c r="G72" s="977" t="s">
        <v>221</v>
      </c>
      <c r="H72" s="348">
        <v>48.1</v>
      </c>
      <c r="I72" s="1007">
        <v>48.1</v>
      </c>
      <c r="J72" s="1008"/>
      <c r="K72" s="114"/>
      <c r="L72" s="115"/>
      <c r="M72" s="117"/>
      <c r="N72" s="114"/>
      <c r="O72" s="115"/>
      <c r="P72" s="117"/>
      <c r="Q72" s="1042"/>
      <c r="R72" s="174"/>
      <c r="S72" s="174"/>
      <c r="T72" s="174"/>
      <c r="U72" s="175"/>
    </row>
    <row r="73" spans="1:21" ht="18" customHeight="1" x14ac:dyDescent="0.2">
      <c r="A73" s="1027"/>
      <c r="B73" s="1029"/>
      <c r="C73" s="1031"/>
      <c r="D73" s="825"/>
      <c r="E73" s="570"/>
      <c r="F73" s="1056" t="s">
        <v>133</v>
      </c>
      <c r="G73" s="180" t="s">
        <v>36</v>
      </c>
      <c r="H73" s="114">
        <v>30</v>
      </c>
      <c r="I73" s="115">
        <v>30</v>
      </c>
      <c r="J73" s="116"/>
      <c r="K73" s="114"/>
      <c r="L73" s="115"/>
      <c r="M73" s="117"/>
      <c r="N73" s="114"/>
      <c r="O73" s="115"/>
      <c r="P73" s="117"/>
      <c r="Q73" s="1054"/>
      <c r="R73" s="314"/>
      <c r="S73" s="314"/>
      <c r="T73" s="314"/>
      <c r="U73" s="175"/>
    </row>
    <row r="74" spans="1:21" ht="31.5" customHeight="1" x14ac:dyDescent="0.2">
      <c r="A74" s="1027"/>
      <c r="B74" s="1029"/>
      <c r="C74" s="1031"/>
      <c r="D74" s="826" t="s">
        <v>54</v>
      </c>
      <c r="E74" s="229"/>
      <c r="F74" s="1037"/>
      <c r="G74" s="838"/>
      <c r="H74" s="941"/>
      <c r="I74" s="1127"/>
      <c r="J74" s="1066"/>
      <c r="K74" s="941"/>
      <c r="L74" s="1127"/>
      <c r="M74" s="1119"/>
      <c r="N74" s="941"/>
      <c r="O74" s="1127"/>
      <c r="P74" s="1119"/>
      <c r="Q74" s="797" t="s">
        <v>57</v>
      </c>
      <c r="R74" s="354">
        <v>3</v>
      </c>
      <c r="S74" s="314">
        <v>3</v>
      </c>
      <c r="T74" s="314">
        <v>3</v>
      </c>
      <c r="U74" s="1161"/>
    </row>
    <row r="75" spans="1:21" ht="18" customHeight="1" x14ac:dyDescent="0.2">
      <c r="A75" s="1027"/>
      <c r="B75" s="1029"/>
      <c r="C75" s="1031"/>
      <c r="D75" s="1322" t="s">
        <v>85</v>
      </c>
      <c r="E75" s="1324" t="s">
        <v>73</v>
      </c>
      <c r="F75" s="1037"/>
      <c r="G75" s="35"/>
      <c r="H75" s="45"/>
      <c r="I75" s="98"/>
      <c r="J75" s="99"/>
      <c r="K75" s="45"/>
      <c r="L75" s="98"/>
      <c r="M75" s="100"/>
      <c r="N75" s="45"/>
      <c r="O75" s="98"/>
      <c r="P75" s="100"/>
      <c r="Q75" s="780" t="s">
        <v>58</v>
      </c>
      <c r="R75" s="17">
        <v>1</v>
      </c>
      <c r="S75" s="203"/>
      <c r="T75" s="203"/>
      <c r="U75" s="1161"/>
    </row>
    <row r="76" spans="1:21" ht="21" customHeight="1" x14ac:dyDescent="0.2">
      <c r="A76" s="1027"/>
      <c r="B76" s="1029"/>
      <c r="C76" s="691"/>
      <c r="D76" s="1323"/>
      <c r="E76" s="1325"/>
      <c r="F76" s="1037"/>
      <c r="G76" s="35"/>
      <c r="H76" s="45"/>
      <c r="I76" s="98"/>
      <c r="J76" s="99"/>
      <c r="K76" s="45"/>
      <c r="L76" s="98"/>
      <c r="M76" s="100"/>
      <c r="N76" s="45"/>
      <c r="O76" s="98"/>
      <c r="P76" s="100"/>
      <c r="Q76" s="20"/>
      <c r="R76" s="16"/>
      <c r="S76" s="157"/>
      <c r="T76" s="157"/>
      <c r="U76" s="1161"/>
    </row>
    <row r="77" spans="1:21" ht="18" customHeight="1" x14ac:dyDescent="0.2">
      <c r="A77" s="1027"/>
      <c r="B77" s="1029"/>
      <c r="C77" s="691"/>
      <c r="D77" s="1304" t="s">
        <v>131</v>
      </c>
      <c r="E77" s="234"/>
      <c r="F77" s="1037"/>
      <c r="G77" s="935"/>
      <c r="H77" s="99"/>
      <c r="I77" s="98"/>
      <c r="J77" s="99"/>
      <c r="K77" s="45"/>
      <c r="L77" s="98"/>
      <c r="M77" s="100"/>
      <c r="N77" s="45"/>
      <c r="O77" s="98"/>
      <c r="P77" s="100"/>
      <c r="Q77" s="750" t="s">
        <v>58</v>
      </c>
      <c r="R77" s="17">
        <v>1</v>
      </c>
      <c r="S77" s="743"/>
      <c r="T77" s="743"/>
      <c r="U77" s="1162"/>
    </row>
    <row r="78" spans="1:21" ht="20.25" customHeight="1" x14ac:dyDescent="0.2">
      <c r="A78" s="1027"/>
      <c r="B78" s="1029"/>
      <c r="C78" s="691"/>
      <c r="D78" s="1305"/>
      <c r="E78" s="747"/>
      <c r="F78" s="1037"/>
      <c r="G78" s="935"/>
      <c r="H78" s="99"/>
      <c r="I78" s="98"/>
      <c r="J78" s="99"/>
      <c r="K78" s="45"/>
      <c r="L78" s="98"/>
      <c r="M78" s="100"/>
      <c r="N78" s="45"/>
      <c r="O78" s="98"/>
      <c r="P78" s="100"/>
      <c r="Q78" s="751"/>
      <c r="R78" s="16"/>
      <c r="S78" s="741"/>
      <c r="T78" s="741"/>
      <c r="U78" s="1162"/>
    </row>
    <row r="79" spans="1:21" ht="77.25" customHeight="1" x14ac:dyDescent="0.2">
      <c r="A79" s="1244"/>
      <c r="B79" s="1245"/>
      <c r="C79" s="691"/>
      <c r="D79" s="532" t="s">
        <v>283</v>
      </c>
      <c r="E79" s="234"/>
      <c r="F79" s="1246" t="s">
        <v>46</v>
      </c>
      <c r="G79" s="555" t="s">
        <v>36</v>
      </c>
      <c r="H79" s="109"/>
      <c r="I79" s="110"/>
      <c r="J79" s="111"/>
      <c r="K79" s="109"/>
      <c r="L79" s="1247">
        <v>15</v>
      </c>
      <c r="M79" s="1248">
        <f>L79-K79</f>
        <v>15</v>
      </c>
      <c r="N79" s="109"/>
      <c r="O79" s="110"/>
      <c r="P79" s="404"/>
      <c r="Q79" s="645" t="s">
        <v>207</v>
      </c>
      <c r="R79" s="1179" t="s">
        <v>64</v>
      </c>
      <c r="S79" s="210">
        <v>1</v>
      </c>
      <c r="T79" s="210"/>
      <c r="U79" s="553" t="s">
        <v>279</v>
      </c>
    </row>
    <row r="80" spans="1:21" ht="43.5" customHeight="1" x14ac:dyDescent="0.2">
      <c r="A80" s="1027"/>
      <c r="B80" s="1029"/>
      <c r="C80" s="691"/>
      <c r="D80" s="48" t="s">
        <v>218</v>
      </c>
      <c r="E80" s="570"/>
      <c r="F80" s="1037"/>
      <c r="G80" s="35"/>
      <c r="H80" s="45"/>
      <c r="I80" s="98"/>
      <c r="J80" s="99"/>
      <c r="K80" s="45"/>
      <c r="L80" s="98"/>
      <c r="M80" s="100"/>
      <c r="N80" s="45"/>
      <c r="O80" s="98"/>
      <c r="P80" s="100"/>
      <c r="Q80" s="645" t="s">
        <v>208</v>
      </c>
      <c r="R80" s="19">
        <v>1</v>
      </c>
      <c r="S80" s="210"/>
      <c r="T80" s="210"/>
      <c r="U80" s="837"/>
    </row>
    <row r="81" spans="1:37" ht="12.75" customHeight="1" x14ac:dyDescent="0.2">
      <c r="A81" s="1027"/>
      <c r="B81" s="1029"/>
      <c r="C81" s="1031"/>
      <c r="D81" s="1050" t="s">
        <v>86</v>
      </c>
      <c r="E81" s="234"/>
      <c r="F81" s="1037"/>
      <c r="G81" s="35"/>
      <c r="H81" s="45"/>
      <c r="I81" s="98"/>
      <c r="J81" s="99"/>
      <c r="K81" s="45"/>
      <c r="L81" s="98"/>
      <c r="M81" s="100"/>
      <c r="N81" s="45"/>
      <c r="O81" s="98"/>
      <c r="P81" s="100"/>
      <c r="Q81" s="338"/>
      <c r="R81" s="15"/>
      <c r="S81" s="151"/>
      <c r="T81" s="151"/>
      <c r="U81" s="837"/>
    </row>
    <row r="82" spans="1:37" ht="25.5" customHeight="1" x14ac:dyDescent="0.2">
      <c r="A82" s="1027"/>
      <c r="B82" s="1029"/>
      <c r="C82" s="691"/>
      <c r="D82" s="1050" t="s">
        <v>88</v>
      </c>
      <c r="E82" s="234"/>
      <c r="F82" s="1037"/>
      <c r="G82" s="35"/>
      <c r="H82" s="45"/>
      <c r="I82" s="98"/>
      <c r="J82" s="99"/>
      <c r="K82" s="45"/>
      <c r="L82" s="98"/>
      <c r="M82" s="100"/>
      <c r="N82" s="45"/>
      <c r="O82" s="98"/>
      <c r="P82" s="100"/>
      <c r="Q82" s="338" t="s">
        <v>87</v>
      </c>
      <c r="R82" s="15">
        <v>1</v>
      </c>
      <c r="S82" s="151">
        <v>1</v>
      </c>
      <c r="T82" s="151">
        <v>1</v>
      </c>
      <c r="U82" s="837"/>
    </row>
    <row r="83" spans="1:37" ht="25.5" customHeight="1" x14ac:dyDescent="0.2">
      <c r="A83" s="1027"/>
      <c r="B83" s="1029"/>
      <c r="C83" s="691"/>
      <c r="D83" s="1050" t="s">
        <v>55</v>
      </c>
      <c r="E83" s="569"/>
      <c r="F83" s="1037"/>
      <c r="G83" s="35"/>
      <c r="H83" s="45"/>
      <c r="I83" s="98"/>
      <c r="J83" s="99"/>
      <c r="K83" s="45"/>
      <c r="L83" s="98"/>
      <c r="M83" s="100"/>
      <c r="N83" s="99"/>
      <c r="O83" s="98"/>
      <c r="P83" s="100"/>
      <c r="Q83" s="338" t="s">
        <v>56</v>
      </c>
      <c r="R83" s="15">
        <v>200</v>
      </c>
      <c r="S83" s="151"/>
      <c r="T83" s="151">
        <v>200</v>
      </c>
      <c r="U83" s="837"/>
    </row>
    <row r="84" spans="1:37" ht="72.75" customHeight="1" x14ac:dyDescent="0.2">
      <c r="A84" s="1027"/>
      <c r="B84" s="1029"/>
      <c r="C84" s="691"/>
      <c r="D84" s="48" t="s">
        <v>92</v>
      </c>
      <c r="E84" s="569"/>
      <c r="F84" s="1037"/>
      <c r="G84" s="935"/>
      <c r="H84" s="99"/>
      <c r="I84" s="98"/>
      <c r="J84" s="99"/>
      <c r="K84" s="45"/>
      <c r="L84" s="98"/>
      <c r="M84" s="100"/>
      <c r="N84" s="45"/>
      <c r="O84" s="98"/>
      <c r="P84" s="100"/>
      <c r="Q84" s="565" t="s">
        <v>114</v>
      </c>
      <c r="R84" s="1203" t="s">
        <v>267</v>
      </c>
      <c r="S84" s="210">
        <v>1</v>
      </c>
      <c r="T84" s="210">
        <v>1</v>
      </c>
      <c r="U84" s="1204" t="s">
        <v>273</v>
      </c>
    </row>
    <row r="85" spans="1:37" ht="39.75" customHeight="1" x14ac:dyDescent="0.2">
      <c r="A85" s="1027"/>
      <c r="B85" s="1029"/>
      <c r="C85" s="691"/>
      <c r="D85" s="532" t="s">
        <v>219</v>
      </c>
      <c r="E85" s="338"/>
      <c r="F85" s="1032"/>
      <c r="G85" s="943"/>
      <c r="H85" s="944"/>
      <c r="I85" s="1128"/>
      <c r="J85" s="944"/>
      <c r="K85" s="1112"/>
      <c r="L85" s="1134"/>
      <c r="M85" s="1120"/>
      <c r="N85" s="1172"/>
      <c r="O85" s="1128"/>
      <c r="P85" s="1173"/>
      <c r="Q85" s="562" t="s">
        <v>58</v>
      </c>
      <c r="R85" s="532"/>
      <c r="S85" s="532">
        <v>1</v>
      </c>
      <c r="T85" s="1104"/>
      <c r="U85" s="1156"/>
    </row>
    <row r="86" spans="1:37" ht="27.75" customHeight="1" x14ac:dyDescent="0.2">
      <c r="A86" s="1308"/>
      <c r="B86" s="1309"/>
      <c r="C86" s="1297"/>
      <c r="D86" s="1253" t="s">
        <v>175</v>
      </c>
      <c r="E86" s="1311" t="s">
        <v>151</v>
      </c>
      <c r="F86" s="1313"/>
      <c r="G86" s="35"/>
      <c r="H86" s="45"/>
      <c r="I86" s="98"/>
      <c r="J86" s="99"/>
      <c r="K86" s="1063"/>
      <c r="L86" s="1135"/>
      <c r="M86" s="1121"/>
      <c r="N86" s="1063"/>
      <c r="O86" s="1135"/>
      <c r="P86" s="1121"/>
      <c r="Q86" s="780" t="s">
        <v>224</v>
      </c>
      <c r="R86" s="17">
        <v>1</v>
      </c>
      <c r="S86" s="203"/>
      <c r="T86" s="203"/>
      <c r="U86" s="152"/>
    </row>
    <row r="87" spans="1:37" ht="24.75" customHeight="1" x14ac:dyDescent="0.2">
      <c r="A87" s="1308"/>
      <c r="B87" s="1309"/>
      <c r="C87" s="1297"/>
      <c r="D87" s="1310"/>
      <c r="E87" s="1312"/>
      <c r="F87" s="1314"/>
      <c r="G87" s="180"/>
      <c r="H87" s="114"/>
      <c r="I87" s="115"/>
      <c r="J87" s="116"/>
      <c r="K87" s="331"/>
      <c r="L87" s="1136"/>
      <c r="M87" s="1122"/>
      <c r="N87" s="331"/>
      <c r="O87" s="1136"/>
      <c r="P87" s="1122"/>
      <c r="Q87" s="835"/>
      <c r="R87" s="836"/>
      <c r="S87" s="151"/>
      <c r="T87" s="151"/>
      <c r="U87" s="152"/>
    </row>
    <row r="88" spans="1:37" ht="15" customHeight="1" thickBot="1" x14ac:dyDescent="0.25">
      <c r="A88" s="699"/>
      <c r="B88" s="700"/>
      <c r="C88" s="898"/>
      <c r="D88" s="779"/>
      <c r="E88" s="695"/>
      <c r="F88" s="697"/>
      <c r="G88" s="245" t="s">
        <v>6</v>
      </c>
      <c r="H88" s="316">
        <f t="shared" ref="H88:P88" si="3">SUM(H71:H87)</f>
        <v>126.1</v>
      </c>
      <c r="I88" s="317">
        <f t="shared" si="3"/>
        <v>136.1</v>
      </c>
      <c r="J88" s="317">
        <f t="shared" si="3"/>
        <v>10</v>
      </c>
      <c r="K88" s="316">
        <f t="shared" si="3"/>
        <v>28</v>
      </c>
      <c r="L88" s="317">
        <f t="shared" si="3"/>
        <v>43</v>
      </c>
      <c r="M88" s="317">
        <f t="shared" si="3"/>
        <v>15</v>
      </c>
      <c r="N88" s="316">
        <f t="shared" si="3"/>
        <v>23</v>
      </c>
      <c r="O88" s="317">
        <f t="shared" si="3"/>
        <v>23</v>
      </c>
      <c r="P88" s="247">
        <f t="shared" si="3"/>
        <v>0</v>
      </c>
      <c r="Q88" s="819"/>
      <c r="R88" s="736"/>
      <c r="S88" s="736"/>
      <c r="T88" s="736"/>
      <c r="U88" s="820"/>
    </row>
    <row r="89" spans="1:37" ht="27.75" customHeight="1" x14ac:dyDescent="0.2">
      <c r="A89" s="1026" t="s">
        <v>5</v>
      </c>
      <c r="B89" s="1028" t="s">
        <v>38</v>
      </c>
      <c r="C89" s="1030" t="s">
        <v>7</v>
      </c>
      <c r="D89" s="617" t="s">
        <v>163</v>
      </c>
      <c r="E89" s="394" t="s">
        <v>73</v>
      </c>
      <c r="F89" s="388"/>
      <c r="G89" s="220"/>
      <c r="H89" s="1110"/>
      <c r="I89" s="1129"/>
      <c r="J89" s="1113"/>
      <c r="K89" s="1110"/>
      <c r="L89" s="1129"/>
      <c r="M89" s="1113"/>
      <c r="N89" s="1110"/>
      <c r="O89" s="1129"/>
      <c r="P89" s="1113"/>
      <c r="Q89" s="669"/>
      <c r="R89" s="396"/>
      <c r="S89" s="396"/>
      <c r="T89" s="396"/>
      <c r="U89" s="727"/>
      <c r="V89" s="1044"/>
      <c r="W89" s="1044"/>
      <c r="X89" s="983"/>
      <c r="Y89" s="237"/>
      <c r="Z89" s="237"/>
      <c r="AA89" s="237"/>
      <c r="AB89" s="1044"/>
      <c r="AC89" s="1044"/>
      <c r="AD89" s="1044"/>
      <c r="AE89" s="1044"/>
      <c r="AF89" s="1044"/>
      <c r="AG89" s="1044"/>
      <c r="AH89" s="1044"/>
      <c r="AI89" s="1044"/>
      <c r="AJ89" s="1044"/>
      <c r="AK89" s="1044"/>
    </row>
    <row r="90" spans="1:37" ht="27.75" customHeight="1" x14ac:dyDescent="0.2">
      <c r="A90" s="1035"/>
      <c r="B90" s="1036"/>
      <c r="C90" s="1031"/>
      <c r="D90" s="827" t="s">
        <v>148</v>
      </c>
      <c r="E90" s="978"/>
      <c r="F90" s="403" t="s">
        <v>46</v>
      </c>
      <c r="G90" s="231" t="s">
        <v>36</v>
      </c>
      <c r="H90" s="109">
        <v>100</v>
      </c>
      <c r="I90" s="110">
        <v>100</v>
      </c>
      <c r="J90" s="404"/>
      <c r="K90" s="109">
        <v>200</v>
      </c>
      <c r="L90" s="110">
        <v>200</v>
      </c>
      <c r="M90" s="404"/>
      <c r="N90" s="109">
        <v>200</v>
      </c>
      <c r="O90" s="110">
        <v>200</v>
      </c>
      <c r="P90" s="404"/>
      <c r="Q90" s="670" t="s">
        <v>174</v>
      </c>
      <c r="R90" s="157">
        <v>3</v>
      </c>
      <c r="S90" s="157">
        <v>5</v>
      </c>
      <c r="T90" s="157">
        <v>5</v>
      </c>
      <c r="U90" s="402"/>
    </row>
    <row r="91" spans="1:37" s="339" customFormat="1" ht="26.25" customHeight="1" x14ac:dyDescent="0.2">
      <c r="A91" s="531"/>
      <c r="B91" s="615"/>
      <c r="C91" s="828"/>
      <c r="D91" s="532" t="s">
        <v>284</v>
      </c>
      <c r="E91" s="967"/>
      <c r="F91" s="639">
        <v>1</v>
      </c>
      <c r="G91" s="793" t="s">
        <v>36</v>
      </c>
      <c r="H91" s="1111">
        <f>128+6.9</f>
        <v>134.9</v>
      </c>
      <c r="I91" s="1006">
        <f>128-0.9</f>
        <v>127.1</v>
      </c>
      <c r="J91" s="1157">
        <f>I91-H91</f>
        <v>-7.8</v>
      </c>
      <c r="K91" s="1111"/>
      <c r="L91" s="1006"/>
      <c r="M91" s="1114"/>
      <c r="N91" s="1111"/>
      <c r="O91" s="1006"/>
      <c r="P91" s="1114"/>
      <c r="Q91" s="1230" t="s">
        <v>237</v>
      </c>
      <c r="R91" s="17">
        <v>300</v>
      </c>
      <c r="S91" s="1231"/>
      <c r="T91" s="1105"/>
      <c r="U91" s="1454" t="s">
        <v>262</v>
      </c>
    </row>
    <row r="92" spans="1:37" s="339" customFormat="1" ht="26.25" customHeight="1" x14ac:dyDescent="0.2">
      <c r="A92" s="531"/>
      <c r="B92" s="615"/>
      <c r="C92" s="828"/>
      <c r="D92" s="1051"/>
      <c r="E92" s="967"/>
      <c r="F92" s="968"/>
      <c r="G92" s="353"/>
      <c r="H92" s="9"/>
      <c r="I92" s="352"/>
      <c r="J92" s="757"/>
      <c r="K92" s="9"/>
      <c r="L92" s="352"/>
      <c r="M92" s="347"/>
      <c r="N92" s="9"/>
      <c r="O92" s="352"/>
      <c r="P92" s="347"/>
      <c r="Q92" s="775" t="s">
        <v>226</v>
      </c>
      <c r="R92" s="632">
        <v>265</v>
      </c>
      <c r="S92" s="1159"/>
      <c r="T92" s="1160"/>
      <c r="U92" s="1455"/>
    </row>
    <row r="93" spans="1:37" ht="39.75" customHeight="1" x14ac:dyDescent="0.2">
      <c r="A93" s="1035"/>
      <c r="B93" s="1036"/>
      <c r="C93" s="691"/>
      <c r="D93" s="1033" t="s">
        <v>233</v>
      </c>
      <c r="E93" s="519"/>
      <c r="F93" s="1037"/>
      <c r="G93" s="35" t="s">
        <v>221</v>
      </c>
      <c r="H93" s="45">
        <v>20.2</v>
      </c>
      <c r="I93" s="98">
        <v>47</v>
      </c>
      <c r="J93" s="757">
        <f>I93-H93</f>
        <v>26.8</v>
      </c>
      <c r="K93" s="45"/>
      <c r="L93" s="98"/>
      <c r="M93" s="100"/>
      <c r="N93" s="45"/>
      <c r="O93" s="98"/>
      <c r="P93" s="100"/>
      <c r="Q93" s="992" t="s">
        <v>285</v>
      </c>
      <c r="R93" s="993" t="s">
        <v>230</v>
      </c>
      <c r="S93" s="994"/>
      <c r="T93" s="994"/>
      <c r="U93" s="1240" t="s">
        <v>262</v>
      </c>
      <c r="V93" s="983"/>
      <c r="W93" s="983"/>
      <c r="X93" s="983"/>
      <c r="Y93" s="237"/>
      <c r="Z93" s="237"/>
      <c r="AA93" s="237"/>
      <c r="AB93" s="1044"/>
      <c r="AC93" s="1044"/>
      <c r="AD93" s="1044"/>
      <c r="AE93" s="1044"/>
      <c r="AF93" s="1044"/>
      <c r="AG93" s="1044"/>
      <c r="AH93" s="1044"/>
      <c r="AI93" s="1044"/>
      <c r="AJ93" s="1044"/>
      <c r="AK93" s="1044"/>
    </row>
    <row r="94" spans="1:37" ht="31.5" customHeight="1" x14ac:dyDescent="0.2">
      <c r="A94" s="1035"/>
      <c r="B94" s="1036"/>
      <c r="C94" s="691"/>
      <c r="D94" s="1052"/>
      <c r="E94" s="522"/>
      <c r="F94" s="1056"/>
      <c r="G94" s="180"/>
      <c r="H94" s="114"/>
      <c r="I94" s="115"/>
      <c r="J94" s="117"/>
      <c r="K94" s="114"/>
      <c r="L94" s="115"/>
      <c r="M94" s="117"/>
      <c r="N94" s="114"/>
      <c r="O94" s="115"/>
      <c r="P94" s="117"/>
      <c r="Q94" s="990" t="s">
        <v>146</v>
      </c>
      <c r="R94" s="991" t="s">
        <v>251</v>
      </c>
      <c r="S94" s="157"/>
      <c r="T94" s="157"/>
      <c r="U94" s="402"/>
      <c r="V94" s="983"/>
      <c r="W94" s="983"/>
      <c r="X94" s="983"/>
      <c r="Y94" s="237"/>
      <c r="Z94" s="237"/>
      <c r="AA94" s="237"/>
      <c r="AB94" s="1044"/>
      <c r="AC94" s="1044"/>
      <c r="AD94" s="1044"/>
      <c r="AE94" s="1044"/>
      <c r="AF94" s="1044"/>
      <c r="AG94" s="1044"/>
      <c r="AH94" s="1044"/>
      <c r="AI94" s="1044"/>
      <c r="AJ94" s="1044"/>
      <c r="AK94" s="1044"/>
    </row>
    <row r="95" spans="1:37" ht="52.5" customHeight="1" x14ac:dyDescent="0.2">
      <c r="A95" s="1035"/>
      <c r="B95" s="387"/>
      <c r="C95" s="1031"/>
      <c r="D95" s="1450" t="s">
        <v>220</v>
      </c>
      <c r="E95" s="1452"/>
      <c r="F95" s="1223" t="s">
        <v>133</v>
      </c>
      <c r="G95" s="1224" t="s">
        <v>36</v>
      </c>
      <c r="H95" s="1225"/>
      <c r="I95" s="1226"/>
      <c r="J95" s="1213"/>
      <c r="K95" s="1225">
        <v>50</v>
      </c>
      <c r="L95" s="1226">
        <v>0</v>
      </c>
      <c r="M95" s="1213">
        <f>L95-K95</f>
        <v>-50</v>
      </c>
      <c r="N95" s="1225">
        <v>170</v>
      </c>
      <c r="O95" s="1226">
        <v>0</v>
      </c>
      <c r="P95" s="1213">
        <f>O95-N95</f>
        <v>-170</v>
      </c>
      <c r="Q95" s="1218" t="s">
        <v>224</v>
      </c>
      <c r="R95" s="1219"/>
      <c r="S95" s="1219">
        <v>1</v>
      </c>
      <c r="T95" s="1220"/>
      <c r="U95" s="1456" t="s">
        <v>275</v>
      </c>
    </row>
    <row r="96" spans="1:37" ht="52.5" customHeight="1" x14ac:dyDescent="0.2">
      <c r="A96" s="1166"/>
      <c r="B96" s="387"/>
      <c r="C96" s="1165"/>
      <c r="D96" s="1451"/>
      <c r="E96" s="1453"/>
      <c r="F96" s="1223"/>
      <c r="G96" s="1227"/>
      <c r="H96" s="1228"/>
      <c r="I96" s="1214"/>
      <c r="J96" s="1215"/>
      <c r="K96" s="1228"/>
      <c r="L96" s="1214"/>
      <c r="M96" s="1215"/>
      <c r="N96" s="1228"/>
      <c r="O96" s="1214"/>
      <c r="P96" s="1215"/>
      <c r="Q96" s="1221" t="s">
        <v>58</v>
      </c>
      <c r="R96" s="1222"/>
      <c r="S96" s="1222"/>
      <c r="T96" s="1222">
        <v>1</v>
      </c>
      <c r="U96" s="1457"/>
    </row>
    <row r="97" spans="1:38" ht="24" customHeight="1" thickBot="1" x14ac:dyDescent="0.25">
      <c r="A97" s="1035"/>
      <c r="B97" s="387"/>
      <c r="C97" s="691"/>
      <c r="D97" s="1032"/>
      <c r="E97" s="1049"/>
      <c r="F97" s="1037"/>
      <c r="G97" s="895" t="s">
        <v>6</v>
      </c>
      <c r="H97" s="896">
        <f t="shared" ref="H97:P97" si="4">SUM(H89:H96)</f>
        <v>255.1</v>
      </c>
      <c r="I97" s="1130">
        <f t="shared" si="4"/>
        <v>274.10000000000002</v>
      </c>
      <c r="J97" s="1158">
        <f>SUM(J89:J96)</f>
        <v>19</v>
      </c>
      <c r="K97" s="896">
        <f t="shared" si="4"/>
        <v>250</v>
      </c>
      <c r="L97" s="1130">
        <f t="shared" si="4"/>
        <v>200</v>
      </c>
      <c r="M97" s="1130">
        <f t="shared" si="4"/>
        <v>-50</v>
      </c>
      <c r="N97" s="896">
        <f t="shared" si="4"/>
        <v>370</v>
      </c>
      <c r="O97" s="1130">
        <f t="shared" si="4"/>
        <v>200</v>
      </c>
      <c r="P97" s="1065">
        <f t="shared" si="4"/>
        <v>-170</v>
      </c>
      <c r="Q97" s="209"/>
      <c r="R97" s="151"/>
      <c r="S97" s="151"/>
      <c r="T97" s="151"/>
      <c r="U97" s="1458"/>
    </row>
    <row r="98" spans="1:38" ht="14.25" customHeight="1" x14ac:dyDescent="0.2">
      <c r="A98" s="1294" t="s">
        <v>5</v>
      </c>
      <c r="B98" s="1295" t="s">
        <v>38</v>
      </c>
      <c r="C98" s="1296" t="s">
        <v>38</v>
      </c>
      <c r="D98" s="897" t="s">
        <v>225</v>
      </c>
      <c r="E98" s="1315" t="s">
        <v>134</v>
      </c>
      <c r="F98" s="1306" t="s">
        <v>46</v>
      </c>
      <c r="G98" s="720" t="s">
        <v>221</v>
      </c>
      <c r="H98" s="722">
        <v>9.8000000000000007</v>
      </c>
      <c r="I98" s="1126">
        <v>9.8000000000000007</v>
      </c>
      <c r="J98" s="1106"/>
      <c r="K98" s="722"/>
      <c r="L98" s="1126"/>
      <c r="M98" s="1118"/>
      <c r="N98" s="722"/>
      <c r="O98" s="1126"/>
      <c r="P98" s="1118"/>
      <c r="Q98" s="729" t="s">
        <v>135</v>
      </c>
      <c r="R98" s="725">
        <v>2</v>
      </c>
      <c r="S98" s="726"/>
      <c r="T98" s="726"/>
      <c r="U98" s="1459" t="s">
        <v>276</v>
      </c>
    </row>
    <row r="99" spans="1:38" ht="12.75" customHeight="1" x14ac:dyDescent="0.2">
      <c r="A99" s="1251"/>
      <c r="B99" s="1249"/>
      <c r="C99" s="1297"/>
      <c r="D99" s="843"/>
      <c r="E99" s="1316"/>
      <c r="F99" s="1307"/>
      <c r="G99" s="847"/>
      <c r="H99" s="103"/>
      <c r="I99" s="104"/>
      <c r="J99" s="1116"/>
      <c r="K99" s="103"/>
      <c r="L99" s="104"/>
      <c r="M99" s="105"/>
      <c r="N99" s="103"/>
      <c r="O99" s="104"/>
      <c r="P99" s="105"/>
      <c r="Q99" s="730"/>
      <c r="R99" s="538"/>
      <c r="S99" s="538"/>
      <c r="T99" s="538"/>
      <c r="U99" s="1460"/>
    </row>
    <row r="100" spans="1:38" ht="23.25" customHeight="1" x14ac:dyDescent="0.2">
      <c r="A100" s="1035"/>
      <c r="B100" s="1036"/>
      <c r="C100" s="691"/>
      <c r="D100" s="843"/>
      <c r="E100" s="1317"/>
      <c r="F100" s="1037" t="s">
        <v>236</v>
      </c>
      <c r="G100" s="731" t="s">
        <v>36</v>
      </c>
      <c r="H100" s="1062">
        <v>200</v>
      </c>
      <c r="I100" s="1232">
        <v>0</v>
      </c>
      <c r="J100" s="1233">
        <f>I100-H100</f>
        <v>-200</v>
      </c>
      <c r="K100" s="1062"/>
      <c r="L100" s="1232">
        <v>200</v>
      </c>
      <c r="M100" s="1234">
        <f>L100-K100</f>
        <v>200</v>
      </c>
      <c r="N100" s="1062"/>
      <c r="O100" s="734"/>
      <c r="P100" s="1123"/>
      <c r="Q100" s="844" t="s">
        <v>229</v>
      </c>
      <c r="R100" s="1235" t="s">
        <v>274</v>
      </c>
      <c r="S100" s="1236">
        <v>1</v>
      </c>
      <c r="T100" s="449"/>
      <c r="U100" s="1460"/>
    </row>
    <row r="101" spans="1:38" ht="19.5" customHeight="1" thickBot="1" x14ac:dyDescent="0.25">
      <c r="A101" s="699"/>
      <c r="B101" s="700"/>
      <c r="C101" s="898"/>
      <c r="D101" s="899"/>
      <c r="E101" s="695"/>
      <c r="F101" s="697"/>
      <c r="G101" s="245" t="s">
        <v>6</v>
      </c>
      <c r="H101" s="900">
        <f>SUM(H98:H100)</f>
        <v>209.8</v>
      </c>
      <c r="I101" s="1131">
        <f>SUM(I98:I100)</f>
        <v>9.8000000000000007</v>
      </c>
      <c r="J101" s="1131">
        <f>SUM(J98:J100)</f>
        <v>-200</v>
      </c>
      <c r="K101" s="900">
        <f t="shared" ref="K101:P101" si="5">SUM(K98:K100)</f>
        <v>0</v>
      </c>
      <c r="L101" s="1131">
        <f t="shared" si="5"/>
        <v>200</v>
      </c>
      <c r="M101" s="1131">
        <f t="shared" si="5"/>
        <v>200</v>
      </c>
      <c r="N101" s="900">
        <f t="shared" si="5"/>
        <v>0</v>
      </c>
      <c r="O101" s="1131">
        <f t="shared" si="5"/>
        <v>0</v>
      </c>
      <c r="P101" s="1117">
        <f t="shared" si="5"/>
        <v>0</v>
      </c>
      <c r="Q101" s="819"/>
      <c r="R101" s="736"/>
      <c r="S101" s="736"/>
      <c r="T101" s="736"/>
      <c r="U101" s="1461"/>
    </row>
    <row r="102" spans="1:38" ht="14.25" customHeight="1" thickBot="1" x14ac:dyDescent="0.25">
      <c r="A102" s="212" t="s">
        <v>5</v>
      </c>
      <c r="B102" s="188" t="s">
        <v>38</v>
      </c>
      <c r="C102" s="1286" t="s">
        <v>8</v>
      </c>
      <c r="D102" s="1287"/>
      <c r="E102" s="1287"/>
      <c r="F102" s="1287"/>
      <c r="G102" s="1287"/>
      <c r="H102" s="214">
        <f t="shared" ref="H102:P102" si="6">H101+H97+H88</f>
        <v>591</v>
      </c>
      <c r="I102" s="215">
        <f t="shared" si="6"/>
        <v>420</v>
      </c>
      <c r="J102" s="215">
        <f t="shared" si="6"/>
        <v>-171</v>
      </c>
      <c r="K102" s="214">
        <f t="shared" si="6"/>
        <v>278</v>
      </c>
      <c r="L102" s="215">
        <f t="shared" si="6"/>
        <v>443</v>
      </c>
      <c r="M102" s="215">
        <f>M101+M97+M88</f>
        <v>165</v>
      </c>
      <c r="N102" s="214">
        <f t="shared" si="6"/>
        <v>393</v>
      </c>
      <c r="O102" s="215">
        <f t="shared" si="6"/>
        <v>223</v>
      </c>
      <c r="P102" s="216">
        <f t="shared" si="6"/>
        <v>-170</v>
      </c>
      <c r="Q102" s="1288"/>
      <c r="R102" s="1288"/>
      <c r="S102" s="1288"/>
      <c r="T102" s="1288"/>
      <c r="U102" s="1289"/>
    </row>
    <row r="103" spans="1:38" ht="14.25" customHeight="1" thickBot="1" x14ac:dyDescent="0.25">
      <c r="A103" s="187" t="s">
        <v>5</v>
      </c>
      <c r="B103" s="1290" t="s">
        <v>9</v>
      </c>
      <c r="C103" s="1291"/>
      <c r="D103" s="1291"/>
      <c r="E103" s="1291"/>
      <c r="F103" s="1291"/>
      <c r="G103" s="1291"/>
      <c r="H103" s="702">
        <f t="shared" ref="H103:P103" si="7">H102+H69+H59</f>
        <v>1386.4</v>
      </c>
      <c r="I103" s="1132">
        <f t="shared" si="7"/>
        <v>1205.4000000000001</v>
      </c>
      <c r="J103" s="1132">
        <f t="shared" si="7"/>
        <v>-181</v>
      </c>
      <c r="K103" s="702">
        <f t="shared" si="7"/>
        <v>1132.0999999999999</v>
      </c>
      <c r="L103" s="1132">
        <f t="shared" si="7"/>
        <v>1317.1</v>
      </c>
      <c r="M103" s="1132">
        <f t="shared" si="7"/>
        <v>185</v>
      </c>
      <c r="N103" s="702">
        <f t="shared" si="7"/>
        <v>746.9</v>
      </c>
      <c r="O103" s="1132">
        <f t="shared" si="7"/>
        <v>581.9</v>
      </c>
      <c r="P103" s="1124">
        <f t="shared" si="7"/>
        <v>-165</v>
      </c>
      <c r="Q103" s="1292"/>
      <c r="R103" s="1292"/>
      <c r="S103" s="1292"/>
      <c r="T103" s="1292"/>
      <c r="U103" s="1293"/>
    </row>
    <row r="104" spans="1:38" ht="14.25" customHeight="1" thickBot="1" x14ac:dyDescent="0.25">
      <c r="A104" s="252" t="s">
        <v>5</v>
      </c>
      <c r="B104" s="1259" t="s">
        <v>31</v>
      </c>
      <c r="C104" s="1260"/>
      <c r="D104" s="1260"/>
      <c r="E104" s="1260"/>
      <c r="F104" s="1260"/>
      <c r="G104" s="1260"/>
      <c r="H104" s="703">
        <f t="shared" ref="H104:P104" si="8">H103</f>
        <v>1386.4</v>
      </c>
      <c r="I104" s="1133">
        <f t="shared" si="8"/>
        <v>1205.4000000000001</v>
      </c>
      <c r="J104" s="1133">
        <f t="shared" si="8"/>
        <v>-181</v>
      </c>
      <c r="K104" s="703">
        <f t="shared" si="8"/>
        <v>1132.0999999999999</v>
      </c>
      <c r="L104" s="1133">
        <f t="shared" si="8"/>
        <v>1317.1</v>
      </c>
      <c r="M104" s="1133">
        <f t="shared" si="8"/>
        <v>185</v>
      </c>
      <c r="N104" s="703">
        <f t="shared" si="8"/>
        <v>746.9</v>
      </c>
      <c r="O104" s="1133">
        <f t="shared" si="8"/>
        <v>581.9</v>
      </c>
      <c r="P104" s="1125">
        <f t="shared" si="8"/>
        <v>-165</v>
      </c>
      <c r="Q104" s="1261"/>
      <c r="R104" s="1261"/>
      <c r="S104" s="1261"/>
      <c r="T104" s="1261"/>
      <c r="U104" s="1262"/>
    </row>
    <row r="105" spans="1:38" s="254" customFormat="1" ht="17.25" customHeight="1" x14ac:dyDescent="0.2">
      <c r="A105" s="1263"/>
      <c r="B105" s="1263"/>
      <c r="C105" s="1263"/>
      <c r="D105" s="1263"/>
      <c r="E105" s="1263"/>
      <c r="F105" s="1263"/>
      <c r="G105" s="1263"/>
      <c r="H105" s="1263"/>
      <c r="I105" s="1263"/>
      <c r="J105" s="1263"/>
      <c r="K105" s="1263"/>
      <c r="L105" s="1263"/>
      <c r="M105" s="1263"/>
      <c r="N105" s="1263"/>
      <c r="O105" s="1263"/>
      <c r="P105" s="1263"/>
      <c r="Q105" s="1263"/>
      <c r="R105" s="1263"/>
      <c r="S105" s="1263"/>
      <c r="T105" s="1263"/>
      <c r="U105" s="1263"/>
    </row>
    <row r="106" spans="1:38" s="255" customFormat="1" ht="14.25" customHeight="1" thickBot="1" x14ac:dyDescent="0.25">
      <c r="A106" s="1264" t="s">
        <v>13</v>
      </c>
      <c r="B106" s="1264"/>
      <c r="C106" s="1264"/>
      <c r="D106" s="1264"/>
      <c r="E106" s="1264"/>
      <c r="F106" s="1264"/>
      <c r="G106" s="1264"/>
      <c r="H106" s="256"/>
      <c r="I106" s="256"/>
      <c r="J106" s="256"/>
      <c r="K106" s="256"/>
      <c r="L106" s="256"/>
      <c r="M106" s="256"/>
      <c r="N106" s="256"/>
      <c r="O106" s="256"/>
      <c r="P106" s="256"/>
      <c r="Q106" s="257"/>
      <c r="R106" s="257"/>
      <c r="S106" s="257"/>
      <c r="T106" s="257"/>
      <c r="U106" s="257"/>
      <c r="V106" s="254"/>
      <c r="W106" s="254"/>
      <c r="X106" s="254"/>
      <c r="Y106" s="254"/>
      <c r="Z106" s="254"/>
      <c r="AA106" s="254"/>
      <c r="AB106" s="254"/>
      <c r="AC106" s="254"/>
      <c r="AD106" s="254"/>
      <c r="AE106" s="254"/>
      <c r="AF106" s="254"/>
      <c r="AG106" s="254"/>
      <c r="AH106" s="254"/>
      <c r="AI106" s="254"/>
      <c r="AJ106" s="254"/>
      <c r="AK106" s="254"/>
      <c r="AL106" s="254"/>
    </row>
    <row r="107" spans="1:38" ht="69" customHeight="1" thickBot="1" x14ac:dyDescent="0.25">
      <c r="A107" s="1298" t="s">
        <v>10</v>
      </c>
      <c r="B107" s="1299"/>
      <c r="C107" s="1299"/>
      <c r="D107" s="1299"/>
      <c r="E107" s="1299"/>
      <c r="F107" s="1299"/>
      <c r="G107" s="1300"/>
      <c r="H107" s="1137" t="s">
        <v>186</v>
      </c>
      <c r="I107" s="1138" t="s">
        <v>261</v>
      </c>
      <c r="J107" s="1139" t="s">
        <v>257</v>
      </c>
      <c r="K107" s="1140" t="s">
        <v>126</v>
      </c>
      <c r="L107" s="1138" t="s">
        <v>260</v>
      </c>
      <c r="M107" s="1139" t="s">
        <v>257</v>
      </c>
      <c r="N107" s="1140" t="s">
        <v>180</v>
      </c>
      <c r="O107" s="1138" t="s">
        <v>263</v>
      </c>
      <c r="P107" s="1139" t="s">
        <v>257</v>
      </c>
    </row>
    <row r="108" spans="1:38" ht="14.25" customHeight="1" x14ac:dyDescent="0.2">
      <c r="A108" s="1301" t="s">
        <v>14</v>
      </c>
      <c r="B108" s="1302"/>
      <c r="C108" s="1302"/>
      <c r="D108" s="1302"/>
      <c r="E108" s="1302"/>
      <c r="F108" s="1302"/>
      <c r="G108" s="1303"/>
      <c r="H108" s="1141">
        <f t="shared" ref="H108:P108" si="9">H109+H113+H114</f>
        <v>1386.4</v>
      </c>
      <c r="I108" s="1149">
        <f t="shared" si="9"/>
        <v>1205.4000000000001</v>
      </c>
      <c r="J108" s="1149">
        <f t="shared" si="9"/>
        <v>-181</v>
      </c>
      <c r="K108" s="1141">
        <f t="shared" si="9"/>
        <v>1132.0999999999999</v>
      </c>
      <c r="L108" s="1149">
        <f t="shared" ca="1" si="9"/>
        <v>1317.1</v>
      </c>
      <c r="M108" s="1149">
        <f t="shared" ca="1" si="9"/>
        <v>185</v>
      </c>
      <c r="N108" s="1141">
        <f t="shared" si="9"/>
        <v>746.9</v>
      </c>
      <c r="O108" s="1149">
        <f t="shared" si="9"/>
        <v>581.9</v>
      </c>
      <c r="P108" s="1144">
        <f t="shared" si="9"/>
        <v>-165</v>
      </c>
    </row>
    <row r="109" spans="1:38" ht="14.25" customHeight="1" x14ac:dyDescent="0.2">
      <c r="A109" s="1256" t="s">
        <v>173</v>
      </c>
      <c r="B109" s="1257"/>
      <c r="C109" s="1257"/>
      <c r="D109" s="1257"/>
      <c r="E109" s="1257"/>
      <c r="F109" s="1257"/>
      <c r="G109" s="1258"/>
      <c r="H109" s="829">
        <f t="shared" ref="H109:P109" si="10">H110+H111+H112</f>
        <v>1010.1</v>
      </c>
      <c r="I109" s="1084">
        <f t="shared" si="10"/>
        <v>802.3</v>
      </c>
      <c r="J109" s="1084">
        <f t="shared" si="10"/>
        <v>-207.8</v>
      </c>
      <c r="K109" s="829">
        <f t="shared" si="10"/>
        <v>1132.0999999999999</v>
      </c>
      <c r="L109" s="1084">
        <f t="shared" si="10"/>
        <v>1317.1</v>
      </c>
      <c r="M109" s="1084">
        <f t="shared" si="10"/>
        <v>185</v>
      </c>
      <c r="N109" s="829">
        <f t="shared" si="10"/>
        <v>746.9</v>
      </c>
      <c r="O109" s="1084">
        <f t="shared" si="10"/>
        <v>581.9</v>
      </c>
      <c r="P109" s="1145">
        <f t="shared" si="10"/>
        <v>-165</v>
      </c>
    </row>
    <row r="110" spans="1:38" ht="14.25" customHeight="1" x14ac:dyDescent="0.2">
      <c r="A110" s="1283" t="s">
        <v>154</v>
      </c>
      <c r="B110" s="1284"/>
      <c r="C110" s="1284"/>
      <c r="D110" s="1284"/>
      <c r="E110" s="1284"/>
      <c r="F110" s="1284"/>
      <c r="G110" s="1285"/>
      <c r="H110" s="1142">
        <f>SUMIF(G14:G104,"SB",H14:H104)</f>
        <v>988.5</v>
      </c>
      <c r="I110" s="1150">
        <f>SUMIF(G14:G104,"SB",I14:I104)</f>
        <v>780.7</v>
      </c>
      <c r="J110" s="1150">
        <f>SUMIF(G14:G104,"SB",J14:J104)</f>
        <v>-207.8</v>
      </c>
      <c r="K110" s="1142">
        <f>SUMIF(G12:G104,"SB",K12:K104)</f>
        <v>1039.0999999999999</v>
      </c>
      <c r="L110" s="1150">
        <f>SUMIF(G12:G104,"SB",L12:L104)</f>
        <v>1224.0999999999999</v>
      </c>
      <c r="M110" s="1150">
        <f>SUMIF(G12:G104,"SB",M12:M104)</f>
        <v>185</v>
      </c>
      <c r="N110" s="1142">
        <f>SUMIF(G14:G104,"SB",N14:N104)</f>
        <v>746.9</v>
      </c>
      <c r="O110" s="1150">
        <f>SUMIF(G14:G104,"SB",O14:O104)</f>
        <v>581.9</v>
      </c>
      <c r="P110" s="1146">
        <f>SUMIF(G14:G104,"SB",P14:P104)</f>
        <v>-165</v>
      </c>
      <c r="Q110" s="261"/>
    </row>
    <row r="111" spans="1:38" ht="27" customHeight="1" x14ac:dyDescent="0.2">
      <c r="A111" s="1271" t="s">
        <v>183</v>
      </c>
      <c r="B111" s="1272"/>
      <c r="C111" s="1272"/>
      <c r="D111" s="1272"/>
      <c r="E111" s="1272"/>
      <c r="F111" s="1272"/>
      <c r="G111" s="1273"/>
      <c r="H111" s="1142">
        <f>SUMIF(G10:G104,"SB(ES)",H10:H104)</f>
        <v>21.6</v>
      </c>
      <c r="I111" s="1150">
        <f>SUMIF(G10:G104,"SB(ES)",I10:I104)</f>
        <v>21.6</v>
      </c>
      <c r="J111" s="1150">
        <f>SUMIF(G10:G104,"SB(ES)",J10:J104)</f>
        <v>0</v>
      </c>
      <c r="K111" s="1142">
        <f>SUMIF(G10:G105,"SB(ES)",K10:K105)</f>
        <v>0</v>
      </c>
      <c r="L111" s="1150">
        <f>SUMIF(G10:G105,"SB(ES)",L10:L105)</f>
        <v>0</v>
      </c>
      <c r="M111" s="1146">
        <f>L111-K111</f>
        <v>0</v>
      </c>
      <c r="N111" s="1142">
        <f>SUMIF(G10:G105,"SB(ES)",N10:N105)</f>
        <v>0</v>
      </c>
      <c r="O111" s="1150">
        <f>SUMIF(G10:G105,"SB(ES)",O10:O105)</f>
        <v>0</v>
      </c>
      <c r="P111" s="1146">
        <f>SUMIF(G10:G105,"SB(ES)",P10:P105)</f>
        <v>0</v>
      </c>
      <c r="Q111" s="261"/>
    </row>
    <row r="112" spans="1:38" ht="14.25" customHeight="1" x14ac:dyDescent="0.2">
      <c r="A112" s="1271" t="s">
        <v>209</v>
      </c>
      <c r="B112" s="1272"/>
      <c r="C112" s="1272"/>
      <c r="D112" s="1272"/>
      <c r="E112" s="1272"/>
      <c r="F112" s="1272"/>
      <c r="G112" s="1273"/>
      <c r="H112" s="1142">
        <f>SUMIF(G10:G104,"SB(VB)",H10:H104)</f>
        <v>0</v>
      </c>
      <c r="I112" s="1150">
        <f>SUMIF(G10:G104,"SB(VB)",I10:I104)</f>
        <v>0</v>
      </c>
      <c r="J112" s="1150">
        <f>SUMIF(G10:G104,"SB(VB)",J10:J104)</f>
        <v>0</v>
      </c>
      <c r="K112" s="1142">
        <f>SUMIF(G10:G106,"SB(VB)",K10:K106)</f>
        <v>93</v>
      </c>
      <c r="L112" s="1150">
        <f>SUMIF(G10:G103,"SB(VB)",L10:L103)</f>
        <v>93</v>
      </c>
      <c r="M112" s="1146">
        <f>L112-K112</f>
        <v>0</v>
      </c>
      <c r="N112" s="1142">
        <f>SUMIF(G10:G106,"SB(ES)",N10:N106)</f>
        <v>0</v>
      </c>
      <c r="O112" s="1150">
        <f>SUMIF(G10:G106,"SB(ES)",O10:O106)</f>
        <v>0</v>
      </c>
      <c r="P112" s="1146">
        <f>SUMIF(G10:G106,"SB(ES)",P10:P106)</f>
        <v>0</v>
      </c>
      <c r="Q112" s="261"/>
    </row>
    <row r="113" spans="1:21" ht="14.25" customHeight="1" x14ac:dyDescent="0.2">
      <c r="A113" s="1277" t="s">
        <v>155</v>
      </c>
      <c r="B113" s="1278"/>
      <c r="C113" s="1278"/>
      <c r="D113" s="1278"/>
      <c r="E113" s="1278"/>
      <c r="F113" s="1278"/>
      <c r="G113" s="1279"/>
      <c r="H113" s="698">
        <f>SUMIF(G10:G104,"SB(L)",H10:H104)</f>
        <v>83.1</v>
      </c>
      <c r="I113" s="1151">
        <f>SUMIF(G14:G104,"SB(L)",I14:I104)</f>
        <v>109.9</v>
      </c>
      <c r="J113" s="1151">
        <f>SUMIF(G14:G104,"SB(L)",J14:J104)</f>
        <v>26.8</v>
      </c>
      <c r="K113" s="698">
        <f>SUMIF(G10:G104,"SB(L)",K10:K104)</f>
        <v>0</v>
      </c>
      <c r="L113" s="1151">
        <f ca="1">SUMIF(G9:G104,"SB(L)",L10:L104)</f>
        <v>0</v>
      </c>
      <c r="M113" s="1147">
        <f ca="1">L113-K113</f>
        <v>0</v>
      </c>
      <c r="N113" s="698">
        <f>SUMIF(G10:G104,"SB(L)",N10:N104)</f>
        <v>0</v>
      </c>
      <c r="O113" s="1151">
        <f>SUMIF(G10:G104,"SB(L)",O10:O104)</f>
        <v>0</v>
      </c>
      <c r="P113" s="1147">
        <f>SUMIF(G10:G104,"SB(L)",P10:P104)</f>
        <v>0</v>
      </c>
      <c r="Q113" s="261"/>
    </row>
    <row r="114" spans="1:21" ht="14.25" customHeight="1" x14ac:dyDescent="0.2">
      <c r="A114" s="1277" t="s">
        <v>157</v>
      </c>
      <c r="B114" s="1278"/>
      <c r="C114" s="1278"/>
      <c r="D114" s="1278"/>
      <c r="E114" s="1278"/>
      <c r="F114" s="1278"/>
      <c r="G114" s="1279"/>
      <c r="H114" s="698">
        <f>SUMIF(G10:G104,"SB(ŽPL)",H10:H104)</f>
        <v>293.2</v>
      </c>
      <c r="I114" s="1151">
        <f>SUMIF(G10:G104,"SB(ŽPL)",I10:I104)</f>
        <v>293.2</v>
      </c>
      <c r="J114" s="1151">
        <f>SUMIF(G10:G104,"SB(ŽPL)",J10:J104)</f>
        <v>0</v>
      </c>
      <c r="K114" s="698">
        <f>SUMIF(G10:G105,"SB(ŽPL)",K10:K105)</f>
        <v>0</v>
      </c>
      <c r="L114" s="1151">
        <f>SUMIF(H10:H105,"SB(ŽPL)",L10:L105)</f>
        <v>0</v>
      </c>
      <c r="M114" s="1147">
        <f>L114-K114</f>
        <v>0</v>
      </c>
      <c r="N114" s="698">
        <f>SUMIF(G10:G104,"SB(ŽPL)",N10:N104)</f>
        <v>0</v>
      </c>
      <c r="O114" s="1151">
        <f>SUMIF(F10:F104,"SB(ŽPL)",O10:O104)</f>
        <v>0</v>
      </c>
      <c r="P114" s="1147">
        <f>SUMIF(G10:G104,"SB(ŽPL)",P10:P104)</f>
        <v>0</v>
      </c>
      <c r="Q114" s="263"/>
    </row>
    <row r="115" spans="1:21" ht="14.25" customHeight="1" x14ac:dyDescent="0.2">
      <c r="A115" s="1280" t="s">
        <v>15</v>
      </c>
      <c r="B115" s="1281"/>
      <c r="C115" s="1281"/>
      <c r="D115" s="1281"/>
      <c r="E115" s="1281"/>
      <c r="F115" s="1281"/>
      <c r="G115" s="1282"/>
      <c r="H115" s="1143">
        <f t="shared" ref="H115:P115" si="11">SUM(H117:H119)</f>
        <v>0</v>
      </c>
      <c r="I115" s="1152">
        <f t="shared" si="11"/>
        <v>0</v>
      </c>
      <c r="J115" s="1152">
        <f t="shared" si="11"/>
        <v>0</v>
      </c>
      <c r="K115" s="1143">
        <f t="shared" si="11"/>
        <v>0</v>
      </c>
      <c r="L115" s="1152">
        <f t="shared" si="11"/>
        <v>0</v>
      </c>
      <c r="M115" s="1152">
        <f t="shared" si="11"/>
        <v>0</v>
      </c>
      <c r="N115" s="1143">
        <f t="shared" si="11"/>
        <v>0</v>
      </c>
      <c r="O115" s="1152">
        <f t="shared" si="11"/>
        <v>0</v>
      </c>
      <c r="P115" s="1148">
        <f t="shared" si="11"/>
        <v>0</v>
      </c>
    </row>
    <row r="116" spans="1:21" ht="14.25" customHeight="1" x14ac:dyDescent="0.2">
      <c r="A116" s="1271" t="s">
        <v>156</v>
      </c>
      <c r="B116" s="1272"/>
      <c r="C116" s="1272"/>
      <c r="D116" s="1272"/>
      <c r="E116" s="1272"/>
      <c r="F116" s="1272"/>
      <c r="G116" s="1273"/>
      <c r="H116" s="1142">
        <f>SUMIF(G10:G104,"ES",H10:H104)</f>
        <v>0</v>
      </c>
      <c r="I116" s="1150">
        <f>SUMIF(G10:G104,"ES",I10:I104)</f>
        <v>0</v>
      </c>
      <c r="J116" s="1150">
        <f>SUMIF(G10:G104,"ES",J10:J104)</f>
        <v>0</v>
      </c>
      <c r="K116" s="1142">
        <f>SUMIF(G10:G104,"ES",K10:K104)</f>
        <v>0</v>
      </c>
      <c r="L116" s="1150">
        <f>SUMIF(G10:G104,"ES",L10:L104)</f>
        <v>0</v>
      </c>
      <c r="M116" s="1146">
        <f>L116-K116</f>
        <v>0</v>
      </c>
      <c r="N116" s="1142">
        <f>SUMIF(G10:G104,"ES)",N10:N104)</f>
        <v>0</v>
      </c>
      <c r="O116" s="1150">
        <f>SUMIF(F10:F104,"ES)",O10:O104)</f>
        <v>0</v>
      </c>
      <c r="P116" s="1146">
        <f>SUMIF(G10:G104,"ES)",P10:P104)</f>
        <v>0</v>
      </c>
      <c r="Q116" s="261"/>
    </row>
    <row r="117" spans="1:21" ht="14.25" customHeight="1" x14ac:dyDescent="0.2">
      <c r="A117" s="1274" t="s">
        <v>158</v>
      </c>
      <c r="B117" s="1275"/>
      <c r="C117" s="1275"/>
      <c r="D117" s="1275"/>
      <c r="E117" s="1275"/>
      <c r="F117" s="1275"/>
      <c r="G117" s="1276"/>
      <c r="H117" s="1142">
        <f>SUMIF(G10:G104,"KVJUD",H10:H104)</f>
        <v>0</v>
      </c>
      <c r="I117" s="1150">
        <f>SUMIF(G10:G104,"KVJUD",I10:I104)</f>
        <v>0</v>
      </c>
      <c r="J117" s="1150">
        <f>SUMIF(G10:G104,"KVJUD",J10:J104)</f>
        <v>0</v>
      </c>
      <c r="K117" s="1142">
        <f>SUMIF(G10:G104,"KVJUD",K10:K104)</f>
        <v>0</v>
      </c>
      <c r="L117" s="1150">
        <f>SUMIF(G10:G104,"KVJUD",L10:L104)</f>
        <v>0</v>
      </c>
      <c r="M117" s="1146">
        <f t="shared" ref="M117:M119" si="12">L117-K117</f>
        <v>0</v>
      </c>
      <c r="N117" s="1142">
        <f>SUMIF(G10:G104,"KVJUD",N10:N104)</f>
        <v>0</v>
      </c>
      <c r="O117" s="1150">
        <f>SUMIF(F10:F104,"KVJUD",O10:O104)</f>
        <v>0</v>
      </c>
      <c r="P117" s="1146">
        <f>SUMIF(G10:G104,"KVJUD",P10:P104)</f>
        <v>0</v>
      </c>
    </row>
    <row r="118" spans="1:21" ht="14.25" customHeight="1" x14ac:dyDescent="0.2">
      <c r="A118" s="1274" t="s">
        <v>159</v>
      </c>
      <c r="B118" s="1275"/>
      <c r="C118" s="1275"/>
      <c r="D118" s="1275"/>
      <c r="E118" s="1275"/>
      <c r="F118" s="1275"/>
      <c r="G118" s="1276"/>
      <c r="H118" s="1142">
        <f>SUMIF(G10:G104,"Kt",H10:H104)</f>
        <v>0</v>
      </c>
      <c r="I118" s="1150">
        <f>SUMIF(G10:G104,"Kt",I10:I104)</f>
        <v>0</v>
      </c>
      <c r="J118" s="1150">
        <f>SUMIF(G10:G104,"Kt",J10:J104)</f>
        <v>0</v>
      </c>
      <c r="K118" s="1142">
        <f>SUMIF(G10:G104,"Kt",K10:K104)</f>
        <v>0</v>
      </c>
      <c r="L118" s="1150">
        <f>SUMIF(G10:G104,"Kt",L10:L104)</f>
        <v>0</v>
      </c>
      <c r="M118" s="1146">
        <f t="shared" si="12"/>
        <v>0</v>
      </c>
      <c r="N118" s="1142">
        <f>SUMIF(G10:G104,"Kt",N10:N104)</f>
        <v>0</v>
      </c>
      <c r="O118" s="1150">
        <f>SUMIF(F10:F104,"Kt",O10:O104)</f>
        <v>0</v>
      </c>
      <c r="P118" s="1146">
        <f>SUMIF(G10:G104,"Kt",P10:P104)</f>
        <v>0</v>
      </c>
    </row>
    <row r="119" spans="1:21" ht="14.25" customHeight="1" x14ac:dyDescent="0.2">
      <c r="A119" s="1265" t="s">
        <v>160</v>
      </c>
      <c r="B119" s="1266"/>
      <c r="C119" s="1266"/>
      <c r="D119" s="1266"/>
      <c r="E119" s="1266"/>
      <c r="F119" s="1266"/>
      <c r="G119" s="1267"/>
      <c r="H119" s="1142">
        <f>SUMIF(G10:G104,"LRVB",H10:H104)</f>
        <v>0</v>
      </c>
      <c r="I119" s="1150">
        <f>SUMIF(G10:G104,"LRVB",I10:I104)</f>
        <v>0</v>
      </c>
      <c r="J119" s="1150">
        <f>SUMIF(G10:G104,"LRVB",J10:J104)</f>
        <v>0</v>
      </c>
      <c r="K119" s="1142">
        <f>SUMIF(G10:G104,"LRVB",K10:K104)</f>
        <v>0</v>
      </c>
      <c r="L119" s="1150">
        <f>SUMIF(G10:G104,"LRVB",L10:L104)</f>
        <v>0</v>
      </c>
      <c r="M119" s="1146">
        <f t="shared" si="12"/>
        <v>0</v>
      </c>
      <c r="N119" s="1142">
        <f>SUMIF(G10:G104,"LRVB",N10:N104)</f>
        <v>0</v>
      </c>
      <c r="O119" s="1150">
        <f>SUMIF(F10:F104,"LRVB",O10:O104)</f>
        <v>0</v>
      </c>
      <c r="P119" s="1146">
        <f>SUMIF(G10:G104,"LRVB",P10:P104)</f>
        <v>0</v>
      </c>
    </row>
    <row r="120" spans="1:21" ht="14.25" customHeight="1" thickBot="1" x14ac:dyDescent="0.25">
      <c r="A120" s="1268" t="s">
        <v>16</v>
      </c>
      <c r="B120" s="1269"/>
      <c r="C120" s="1269"/>
      <c r="D120" s="1269"/>
      <c r="E120" s="1269"/>
      <c r="F120" s="1269"/>
      <c r="G120" s="1270"/>
      <c r="H120" s="316">
        <f t="shared" ref="H120:P120" si="13">H115+H108</f>
        <v>1386.4</v>
      </c>
      <c r="I120" s="317">
        <f t="shared" si="13"/>
        <v>1205.4000000000001</v>
      </c>
      <c r="J120" s="317">
        <f t="shared" si="13"/>
        <v>-181</v>
      </c>
      <c r="K120" s="316">
        <f t="shared" si="13"/>
        <v>1132.0999999999999</v>
      </c>
      <c r="L120" s="317">
        <f t="shared" ca="1" si="13"/>
        <v>1317.1</v>
      </c>
      <c r="M120" s="317">
        <f t="shared" ca="1" si="13"/>
        <v>185</v>
      </c>
      <c r="N120" s="316">
        <f t="shared" si="13"/>
        <v>746.9</v>
      </c>
      <c r="O120" s="317">
        <f t="shared" si="13"/>
        <v>581.9</v>
      </c>
      <c r="P120" s="842">
        <f t="shared" si="13"/>
        <v>-165</v>
      </c>
      <c r="Q120" s="52"/>
      <c r="R120" s="52"/>
      <c r="S120" s="52"/>
      <c r="T120" s="52"/>
      <c r="U120" s="52"/>
    </row>
    <row r="121" spans="1:21" x14ac:dyDescent="0.2">
      <c r="A121" s="52"/>
      <c r="B121" s="52"/>
      <c r="C121" s="52"/>
      <c r="D121" s="52"/>
      <c r="E121" s="52"/>
      <c r="F121" s="52"/>
      <c r="G121" s="112"/>
      <c r="H121" s="332"/>
      <c r="I121" s="332"/>
      <c r="J121" s="332"/>
      <c r="K121" s="332"/>
      <c r="L121" s="332"/>
      <c r="M121" s="332"/>
      <c r="N121" s="332"/>
      <c r="O121" s="332"/>
      <c r="P121" s="332"/>
      <c r="Q121" s="112"/>
      <c r="R121" s="52"/>
      <c r="S121" s="52"/>
      <c r="T121" s="52"/>
      <c r="U121" s="52"/>
    </row>
    <row r="122" spans="1:21" x14ac:dyDescent="0.2">
      <c r="A122" s="52"/>
      <c r="B122" s="52"/>
      <c r="C122" s="52"/>
      <c r="D122" s="52"/>
      <c r="E122" s="52"/>
      <c r="F122" s="52"/>
      <c r="G122" s="112"/>
      <c r="H122" s="332"/>
      <c r="I122" s="1155"/>
      <c r="J122" s="1153"/>
      <c r="K122" s="1153"/>
      <c r="L122" s="1153"/>
      <c r="M122" s="1153"/>
      <c r="N122" s="1155"/>
      <c r="O122" s="1155"/>
      <c r="P122" s="1155"/>
      <c r="Q122" s="112"/>
      <c r="R122" s="52"/>
      <c r="S122" s="52"/>
      <c r="T122" s="52"/>
      <c r="U122" s="52"/>
    </row>
    <row r="123" spans="1:21" x14ac:dyDescent="0.2">
      <c r="G123" s="333"/>
      <c r="H123" s="254"/>
      <c r="I123" s="254"/>
      <c r="J123" s="254"/>
      <c r="K123" s="334"/>
      <c r="L123" s="334"/>
      <c r="M123" s="334"/>
      <c r="N123" s="334"/>
      <c r="O123" s="334"/>
      <c r="P123" s="334"/>
      <c r="Q123" s="254"/>
    </row>
    <row r="124" spans="1:21" x14ac:dyDescent="0.2">
      <c r="G124" s="333"/>
      <c r="H124" s="254"/>
      <c r="I124" s="254"/>
      <c r="J124" s="254"/>
      <c r="K124" s="254"/>
      <c r="L124" s="254"/>
      <c r="M124" s="254"/>
      <c r="N124" s="254"/>
      <c r="O124" s="254"/>
      <c r="P124" s="254"/>
      <c r="Q124" s="254"/>
    </row>
    <row r="125" spans="1:21" x14ac:dyDescent="0.2">
      <c r="H125" s="267"/>
      <c r="I125" s="267"/>
      <c r="J125" s="267"/>
      <c r="K125" s="267"/>
      <c r="L125" s="267"/>
      <c r="M125" s="267"/>
      <c r="N125" s="267"/>
      <c r="O125" s="267"/>
      <c r="P125" s="267"/>
    </row>
  </sheetData>
  <mergeCells count="142">
    <mergeCell ref="A10:U10"/>
    <mergeCell ref="A11:U11"/>
    <mergeCell ref="F23:F24"/>
    <mergeCell ref="B12:U12"/>
    <mergeCell ref="C13:U13"/>
    <mergeCell ref="D18:D19"/>
    <mergeCell ref="Q18:Q19"/>
    <mergeCell ref="D21:D22"/>
    <mergeCell ref="E21:E22"/>
    <mergeCell ref="Q21:Q22"/>
    <mergeCell ref="R21:R22"/>
    <mergeCell ref="S21:S22"/>
    <mergeCell ref="U21:U22"/>
    <mergeCell ref="D25:D26"/>
    <mergeCell ref="E25:E26"/>
    <mergeCell ref="A33:A34"/>
    <mergeCell ref="B33:B34"/>
    <mergeCell ref="C33:C34"/>
    <mergeCell ref="D33:D34"/>
    <mergeCell ref="E33:E34"/>
    <mergeCell ref="A23:A24"/>
    <mergeCell ref="B23:B24"/>
    <mergeCell ref="C23:C24"/>
    <mergeCell ref="D23:D24"/>
    <mergeCell ref="E23:E24"/>
    <mergeCell ref="D30:D31"/>
    <mergeCell ref="V35:Z35"/>
    <mergeCell ref="V36:Z36"/>
    <mergeCell ref="A40:A44"/>
    <mergeCell ref="B40:B44"/>
    <mergeCell ref="C40:C44"/>
    <mergeCell ref="D43:D44"/>
    <mergeCell ref="E43:E44"/>
    <mergeCell ref="F33:F34"/>
    <mergeCell ref="A35:A36"/>
    <mergeCell ref="B35:B36"/>
    <mergeCell ref="C35:C36"/>
    <mergeCell ref="E35:E36"/>
    <mergeCell ref="F35:F36"/>
    <mergeCell ref="A37:A38"/>
    <mergeCell ref="B37:B38"/>
    <mergeCell ref="C37:C38"/>
    <mergeCell ref="E37:E38"/>
    <mergeCell ref="F37:F38"/>
    <mergeCell ref="V37:Z37"/>
    <mergeCell ref="V38:Z38"/>
    <mergeCell ref="D37:D38"/>
    <mergeCell ref="U40:U42"/>
    <mergeCell ref="U37:U39"/>
    <mergeCell ref="D45:D46"/>
    <mergeCell ref="Q45:Q46"/>
    <mergeCell ref="D48:D49"/>
    <mergeCell ref="Q48:Q49"/>
    <mergeCell ref="A56:A57"/>
    <mergeCell ref="B56:B57"/>
    <mergeCell ref="C56:C57"/>
    <mergeCell ref="E56:E57"/>
    <mergeCell ref="F56:F57"/>
    <mergeCell ref="Q56:Q57"/>
    <mergeCell ref="A65:A66"/>
    <mergeCell ref="B65:B66"/>
    <mergeCell ref="C65:C66"/>
    <mergeCell ref="D65:D66"/>
    <mergeCell ref="C69:G69"/>
    <mergeCell ref="Q69:U69"/>
    <mergeCell ref="C59:G59"/>
    <mergeCell ref="Q59:U59"/>
    <mergeCell ref="C60:U60"/>
    <mergeCell ref="A62:A63"/>
    <mergeCell ref="B62:B63"/>
    <mergeCell ref="C62:C63"/>
    <mergeCell ref="D62:D63"/>
    <mergeCell ref="E62:E63"/>
    <mergeCell ref="F62:F63"/>
    <mergeCell ref="U65:U66"/>
    <mergeCell ref="F86:F87"/>
    <mergeCell ref="D95:D96"/>
    <mergeCell ref="E95:E96"/>
    <mergeCell ref="A98:A99"/>
    <mergeCell ref="B98:B99"/>
    <mergeCell ref="C98:C99"/>
    <mergeCell ref="E98:E100"/>
    <mergeCell ref="F98:F99"/>
    <mergeCell ref="C70:U70"/>
    <mergeCell ref="D71:D72"/>
    <mergeCell ref="D75:D76"/>
    <mergeCell ref="E75:E76"/>
    <mergeCell ref="D77:D78"/>
    <mergeCell ref="A86:A87"/>
    <mergeCell ref="B86:B87"/>
    <mergeCell ref="C86:C87"/>
    <mergeCell ref="D86:D87"/>
    <mergeCell ref="E86:E87"/>
    <mergeCell ref="U91:U92"/>
    <mergeCell ref="U95:U97"/>
    <mergeCell ref="U98:U101"/>
    <mergeCell ref="A105:U105"/>
    <mergeCell ref="A106:G106"/>
    <mergeCell ref="A107:G107"/>
    <mergeCell ref="A108:G108"/>
    <mergeCell ref="A109:G109"/>
    <mergeCell ref="A110:G110"/>
    <mergeCell ref="C102:G102"/>
    <mergeCell ref="Q102:U102"/>
    <mergeCell ref="B103:G103"/>
    <mergeCell ref="Q103:U103"/>
    <mergeCell ref="B104:G104"/>
    <mergeCell ref="Q104:U104"/>
    <mergeCell ref="A117:G117"/>
    <mergeCell ref="A118:G118"/>
    <mergeCell ref="A119:G119"/>
    <mergeCell ref="A120:G120"/>
    <mergeCell ref="A111:G111"/>
    <mergeCell ref="A112:G112"/>
    <mergeCell ref="A113:G113"/>
    <mergeCell ref="A114:G114"/>
    <mergeCell ref="A115:G115"/>
    <mergeCell ref="A116:G116"/>
    <mergeCell ref="U29:U30"/>
    <mergeCell ref="D3:Q3"/>
    <mergeCell ref="A4:T4"/>
    <mergeCell ref="A5:T5"/>
    <mergeCell ref="Q6:T6"/>
    <mergeCell ref="A7:A9"/>
    <mergeCell ref="B7:B9"/>
    <mergeCell ref="C7:C9"/>
    <mergeCell ref="D7:D9"/>
    <mergeCell ref="E7:E9"/>
    <mergeCell ref="F7:F9"/>
    <mergeCell ref="M7:M9"/>
    <mergeCell ref="P7:P9"/>
    <mergeCell ref="Q7:T7"/>
    <mergeCell ref="Q8:Q9"/>
    <mergeCell ref="R8:T8"/>
    <mergeCell ref="G7:G9"/>
    <mergeCell ref="H7:H9"/>
    <mergeCell ref="I7:I9"/>
    <mergeCell ref="J7:J9"/>
    <mergeCell ref="K7:K9"/>
    <mergeCell ref="L7:L9"/>
    <mergeCell ref="N7:N9"/>
    <mergeCell ref="O7:O9"/>
  </mergeCells>
  <printOptions horizontalCentered="1"/>
  <pageMargins left="0.19685039370078741" right="0.19685039370078741" top="0.59055118110236227" bottom="0" header="0" footer="0"/>
  <pageSetup paperSize="9" scale="66" orientation="landscape" r:id="rId1"/>
  <rowBreaks count="1" manualBreakCount="1">
    <brk id="34"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32"/>
  <sheetViews>
    <sheetView topLeftCell="A88" zoomScaleNormal="100" zoomScaleSheetLayoutView="100" workbookViewId="0">
      <selection activeCell="AA81" sqref="AA81"/>
    </sheetView>
  </sheetViews>
  <sheetFormatPr defaultColWidth="9.140625" defaultRowHeight="12.75" x14ac:dyDescent="0.2"/>
  <cols>
    <col min="1" max="3" width="2.85546875" style="51" customWidth="1"/>
    <col min="4" max="4" width="2.7109375" style="51" customWidth="1"/>
    <col min="5" max="5" width="37.42578125" style="51" customWidth="1"/>
    <col min="6" max="6" width="2.85546875" style="54" customWidth="1"/>
    <col min="7" max="7" width="1.85546875" style="55" hidden="1" customWidth="1"/>
    <col min="8" max="8" width="3.28515625" style="56" customWidth="1"/>
    <col min="9" max="9" width="11.5703125" style="56" customWidth="1"/>
    <col min="10" max="10" width="7.85546875" style="57" customWidth="1"/>
    <col min="11" max="13" width="9.42578125" style="51" customWidth="1"/>
    <col min="14" max="14" width="8.28515625" style="51" customWidth="1"/>
    <col min="15" max="15" width="7.42578125" style="51" customWidth="1"/>
    <col min="16" max="16" width="9.42578125" style="51" customWidth="1"/>
    <col min="17" max="17" width="9.28515625" style="51" customWidth="1"/>
    <col min="18" max="18" width="8.85546875" style="51" customWidth="1"/>
    <col min="19" max="19" width="28.140625" style="51" customWidth="1"/>
    <col min="20" max="20" width="4.140625" style="51" customWidth="1"/>
    <col min="21" max="23" width="3.7109375" style="51" customWidth="1"/>
    <col min="24" max="24" width="9.140625" style="112"/>
    <col min="25" max="16384" width="9.140625" style="52"/>
  </cols>
  <sheetData>
    <row r="1" spans="1:25" s="49" customFormat="1" ht="14.25" customHeight="1" x14ac:dyDescent="0.25">
      <c r="S1" s="1515" t="s">
        <v>137</v>
      </c>
      <c r="T1" s="1516"/>
      <c r="U1" s="1516"/>
      <c r="V1" s="1516"/>
      <c r="W1" s="1516"/>
      <c r="X1" s="870"/>
    </row>
    <row r="2" spans="1:25" s="51" customFormat="1" ht="15" customHeight="1" x14ac:dyDescent="0.2">
      <c r="A2" s="50"/>
      <c r="B2" s="50"/>
      <c r="C2" s="50"/>
      <c r="D2" s="50"/>
      <c r="E2" s="1517" t="s">
        <v>255</v>
      </c>
      <c r="F2" s="1517"/>
      <c r="G2" s="1517"/>
      <c r="H2" s="1517"/>
      <c r="I2" s="1517"/>
      <c r="J2" s="1517"/>
      <c r="K2" s="1517"/>
      <c r="L2" s="1517"/>
      <c r="M2" s="1517"/>
      <c r="N2" s="1517"/>
      <c r="O2" s="1517"/>
      <c r="P2" s="1517"/>
      <c r="Q2" s="1517"/>
      <c r="R2" s="1517"/>
      <c r="S2" s="1517"/>
      <c r="T2" s="50"/>
      <c r="U2" s="50"/>
      <c r="V2" s="50"/>
      <c r="W2" s="50"/>
      <c r="X2" s="254"/>
    </row>
    <row r="3" spans="1:25" ht="14.25" x14ac:dyDescent="0.2">
      <c r="A3" s="1521" t="s">
        <v>42</v>
      </c>
      <c r="B3" s="1521"/>
      <c r="C3" s="1521"/>
      <c r="D3" s="1521"/>
      <c r="E3" s="1521"/>
      <c r="F3" s="1521"/>
      <c r="G3" s="1521"/>
      <c r="H3" s="1521"/>
      <c r="I3" s="1521"/>
      <c r="J3" s="1521"/>
      <c r="K3" s="1521"/>
      <c r="L3" s="1521"/>
      <c r="M3" s="1521"/>
      <c r="N3" s="1521"/>
      <c r="O3" s="1521"/>
      <c r="P3" s="1521"/>
      <c r="Q3" s="1521"/>
      <c r="R3" s="1521"/>
      <c r="S3" s="1521"/>
      <c r="T3" s="1521"/>
      <c r="U3" s="1521"/>
      <c r="V3" s="1521"/>
      <c r="W3" s="1521"/>
    </row>
    <row r="4" spans="1:25" ht="15" x14ac:dyDescent="0.2">
      <c r="A4" s="1522" t="s">
        <v>32</v>
      </c>
      <c r="B4" s="1522"/>
      <c r="C4" s="1522"/>
      <c r="D4" s="1522"/>
      <c r="E4" s="1522"/>
      <c r="F4" s="1522"/>
      <c r="G4" s="1522"/>
      <c r="H4" s="1522"/>
      <c r="I4" s="1522"/>
      <c r="J4" s="1522"/>
      <c r="K4" s="1522"/>
      <c r="L4" s="1522"/>
      <c r="M4" s="1522"/>
      <c r="N4" s="1522"/>
      <c r="O4" s="1522"/>
      <c r="P4" s="1522"/>
      <c r="Q4" s="1522"/>
      <c r="R4" s="1522"/>
      <c r="S4" s="1522"/>
      <c r="T4" s="1522"/>
      <c r="U4" s="1522"/>
      <c r="V4" s="1522"/>
      <c r="W4" s="1522"/>
      <c r="X4" s="871"/>
      <c r="Y4" s="53"/>
    </row>
    <row r="5" spans="1:25" ht="15.75" customHeight="1" thickBot="1" x14ac:dyDescent="0.25">
      <c r="S5" s="1375" t="s">
        <v>95</v>
      </c>
      <c r="T5" s="1375"/>
      <c r="U5" s="1375"/>
      <c r="V5" s="1375"/>
      <c r="W5" s="1376"/>
    </row>
    <row r="6" spans="1:25" ht="28.5" customHeight="1" x14ac:dyDescent="0.2">
      <c r="A6" s="1523" t="s">
        <v>33</v>
      </c>
      <c r="B6" s="1549" t="s">
        <v>0</v>
      </c>
      <c r="C6" s="1549" t="s">
        <v>1</v>
      </c>
      <c r="D6" s="1549" t="s">
        <v>37</v>
      </c>
      <c r="E6" s="1554" t="s">
        <v>12</v>
      </c>
      <c r="F6" s="1549" t="s">
        <v>2</v>
      </c>
      <c r="G6" s="1549" t="s">
        <v>96</v>
      </c>
      <c r="H6" s="1578" t="s">
        <v>3</v>
      </c>
      <c r="I6" s="1581" t="s">
        <v>34</v>
      </c>
      <c r="J6" s="1584" t="s">
        <v>4</v>
      </c>
      <c r="K6" s="1592" t="s">
        <v>177</v>
      </c>
      <c r="L6" s="1594" t="s">
        <v>178</v>
      </c>
      <c r="M6" s="1575" t="s">
        <v>179</v>
      </c>
      <c r="N6" s="1576"/>
      <c r="O6" s="1576"/>
      <c r="P6" s="1577"/>
      <c r="Q6" s="1569" t="s">
        <v>126</v>
      </c>
      <c r="R6" s="1569" t="s">
        <v>180</v>
      </c>
      <c r="S6" s="1589" t="s">
        <v>11</v>
      </c>
      <c r="T6" s="1590"/>
      <c r="U6" s="1590"/>
      <c r="V6" s="1590"/>
      <c r="W6" s="1591"/>
    </row>
    <row r="7" spans="1:25" ht="21.75" customHeight="1" x14ac:dyDescent="0.2">
      <c r="A7" s="1524"/>
      <c r="B7" s="1550"/>
      <c r="C7" s="1550"/>
      <c r="D7" s="1550"/>
      <c r="E7" s="1555"/>
      <c r="F7" s="1550"/>
      <c r="G7" s="1552"/>
      <c r="H7" s="1579"/>
      <c r="I7" s="1582"/>
      <c r="J7" s="1585"/>
      <c r="K7" s="1593"/>
      <c r="L7" s="1595"/>
      <c r="M7" s="1598" t="s">
        <v>122</v>
      </c>
      <c r="N7" s="1572" t="s">
        <v>123</v>
      </c>
      <c r="O7" s="1597"/>
      <c r="P7" s="1518" t="s">
        <v>124</v>
      </c>
      <c r="Q7" s="1570"/>
      <c r="R7" s="1570"/>
      <c r="S7" s="1587" t="s">
        <v>12</v>
      </c>
      <c r="T7" s="1572" t="s">
        <v>77</v>
      </c>
      <c r="U7" s="1573"/>
      <c r="V7" s="1573"/>
      <c r="W7" s="1574"/>
    </row>
    <row r="8" spans="1:25" ht="64.5" customHeight="1" thickBot="1" x14ac:dyDescent="0.25">
      <c r="A8" s="1525"/>
      <c r="B8" s="1551"/>
      <c r="C8" s="1551"/>
      <c r="D8" s="1551"/>
      <c r="E8" s="1556"/>
      <c r="F8" s="1551"/>
      <c r="G8" s="1553"/>
      <c r="H8" s="1580"/>
      <c r="I8" s="1583"/>
      <c r="J8" s="1586"/>
      <c r="K8" s="1593"/>
      <c r="L8" s="1596"/>
      <c r="M8" s="1599"/>
      <c r="N8" s="59" t="s">
        <v>122</v>
      </c>
      <c r="O8" s="60" t="s">
        <v>125</v>
      </c>
      <c r="P8" s="1519"/>
      <c r="Q8" s="1571"/>
      <c r="R8" s="1571"/>
      <c r="S8" s="1588"/>
      <c r="T8" s="61" t="s">
        <v>127</v>
      </c>
      <c r="U8" s="62" t="s">
        <v>128</v>
      </c>
      <c r="V8" s="62" t="s">
        <v>129</v>
      </c>
      <c r="W8" s="63" t="s">
        <v>181</v>
      </c>
    </row>
    <row r="9" spans="1:25" s="64" customFormat="1" ht="15" customHeight="1" x14ac:dyDescent="0.2">
      <c r="A9" s="1395" t="s">
        <v>59</v>
      </c>
      <c r="B9" s="1396"/>
      <c r="C9" s="1396"/>
      <c r="D9" s="1396"/>
      <c r="E9" s="1396"/>
      <c r="F9" s="1396"/>
      <c r="G9" s="1396"/>
      <c r="H9" s="1396"/>
      <c r="I9" s="1396"/>
      <c r="J9" s="1396"/>
      <c r="K9" s="1396"/>
      <c r="L9" s="1396"/>
      <c r="M9" s="1396"/>
      <c r="N9" s="1396"/>
      <c r="O9" s="1396"/>
      <c r="P9" s="1396"/>
      <c r="Q9" s="1396"/>
      <c r="R9" s="1396"/>
      <c r="S9" s="1396"/>
      <c r="T9" s="1396"/>
      <c r="U9" s="1396"/>
      <c r="V9" s="1396"/>
      <c r="W9" s="1397"/>
      <c r="X9" s="872"/>
    </row>
    <row r="10" spans="1:25" s="64" customFormat="1" ht="13.5" customHeight="1" x14ac:dyDescent="0.2">
      <c r="A10" s="1398" t="s">
        <v>43</v>
      </c>
      <c r="B10" s="1399"/>
      <c r="C10" s="1399"/>
      <c r="D10" s="1399"/>
      <c r="E10" s="1399"/>
      <c r="F10" s="1399"/>
      <c r="G10" s="1399"/>
      <c r="H10" s="1399"/>
      <c r="I10" s="1399"/>
      <c r="J10" s="1399"/>
      <c r="K10" s="1399"/>
      <c r="L10" s="1399"/>
      <c r="M10" s="1399"/>
      <c r="N10" s="1399"/>
      <c r="O10" s="1399"/>
      <c r="P10" s="1399"/>
      <c r="Q10" s="1399"/>
      <c r="R10" s="1399"/>
      <c r="S10" s="1399"/>
      <c r="T10" s="1399"/>
      <c r="U10" s="1399"/>
      <c r="V10" s="1399"/>
      <c r="W10" s="1400"/>
      <c r="X10" s="872"/>
    </row>
    <row r="11" spans="1:25" ht="14.25" customHeight="1" x14ac:dyDescent="0.2">
      <c r="A11" s="65" t="s">
        <v>5</v>
      </c>
      <c r="B11" s="1401" t="s">
        <v>44</v>
      </c>
      <c r="C11" s="1402"/>
      <c r="D11" s="1402"/>
      <c r="E11" s="1402"/>
      <c r="F11" s="1402"/>
      <c r="G11" s="1402"/>
      <c r="H11" s="1402"/>
      <c r="I11" s="1402"/>
      <c r="J11" s="1402"/>
      <c r="K11" s="1402"/>
      <c r="L11" s="1402"/>
      <c r="M11" s="1402"/>
      <c r="N11" s="1402"/>
      <c r="O11" s="1402"/>
      <c r="P11" s="1402"/>
      <c r="Q11" s="1402"/>
      <c r="R11" s="1402"/>
      <c r="S11" s="1402"/>
      <c r="T11" s="1402"/>
      <c r="U11" s="1402"/>
      <c r="V11" s="1402"/>
      <c r="W11" s="1403"/>
    </row>
    <row r="12" spans="1:25" ht="15.75" customHeight="1" x14ac:dyDescent="0.2">
      <c r="A12" s="66" t="s">
        <v>5</v>
      </c>
      <c r="B12" s="67" t="s">
        <v>5</v>
      </c>
      <c r="C12" s="1404" t="s">
        <v>45</v>
      </c>
      <c r="D12" s="1405"/>
      <c r="E12" s="1405"/>
      <c r="F12" s="1405"/>
      <c r="G12" s="1405"/>
      <c r="H12" s="1405"/>
      <c r="I12" s="1405"/>
      <c r="J12" s="1405"/>
      <c r="K12" s="1405"/>
      <c r="L12" s="1405"/>
      <c r="M12" s="1405"/>
      <c r="N12" s="1405"/>
      <c r="O12" s="1405"/>
      <c r="P12" s="1405"/>
      <c r="Q12" s="1405"/>
      <c r="R12" s="1405"/>
      <c r="S12" s="1405"/>
      <c r="T12" s="1405"/>
      <c r="U12" s="1405"/>
      <c r="V12" s="1405"/>
      <c r="W12" s="1406"/>
    </row>
    <row r="13" spans="1:25" ht="21" customHeight="1" x14ac:dyDescent="0.2">
      <c r="A13" s="68" t="s">
        <v>5</v>
      </c>
      <c r="B13" s="69" t="s">
        <v>5</v>
      </c>
      <c r="C13" s="360" t="s">
        <v>5</v>
      </c>
      <c r="D13" s="70"/>
      <c r="E13" s="71" t="s">
        <v>81</v>
      </c>
      <c r="F13" s="72"/>
      <c r="G13" s="73"/>
      <c r="H13" s="74" t="s">
        <v>46</v>
      </c>
      <c r="I13" s="75"/>
      <c r="J13" s="76" t="s">
        <v>36</v>
      </c>
      <c r="K13" s="77"/>
      <c r="L13" s="77"/>
      <c r="M13" s="78"/>
      <c r="N13" s="79"/>
      <c r="O13" s="79"/>
      <c r="P13" s="80"/>
      <c r="Q13" s="81"/>
      <c r="R13" s="82"/>
      <c r="S13" s="83"/>
      <c r="T13" s="84"/>
      <c r="U13" s="84"/>
      <c r="V13" s="84"/>
      <c r="W13" s="85"/>
    </row>
    <row r="14" spans="1:25" ht="15" customHeight="1" x14ac:dyDescent="0.2">
      <c r="A14" s="68"/>
      <c r="B14" s="69"/>
      <c r="C14" s="361"/>
      <c r="D14" s="86" t="s">
        <v>5</v>
      </c>
      <c r="E14" s="1407" t="s">
        <v>61</v>
      </c>
      <c r="F14" s="87" t="s">
        <v>47</v>
      </c>
      <c r="G14" s="1526" t="s">
        <v>102</v>
      </c>
      <c r="H14" s="88"/>
      <c r="I14" s="1559" t="s">
        <v>71</v>
      </c>
      <c r="J14" s="860" t="s">
        <v>36</v>
      </c>
      <c r="K14" s="91">
        <v>167.2</v>
      </c>
      <c r="L14" s="91">
        <v>167.2</v>
      </c>
      <c r="M14" s="91">
        <f>P14</f>
        <v>86.1</v>
      </c>
      <c r="N14" s="92"/>
      <c r="O14" s="92"/>
      <c r="P14" s="1004">
        <f>86.1</f>
        <v>86.1</v>
      </c>
      <c r="Q14" s="90"/>
      <c r="R14" s="94"/>
      <c r="S14" s="1409" t="s">
        <v>98</v>
      </c>
      <c r="T14" s="10">
        <v>1</v>
      </c>
      <c r="U14" s="13">
        <v>1</v>
      </c>
      <c r="V14" s="13"/>
      <c r="W14" s="280"/>
    </row>
    <row r="15" spans="1:25" ht="15" customHeight="1" x14ac:dyDescent="0.2">
      <c r="A15" s="579"/>
      <c r="B15" s="577"/>
      <c r="C15" s="361"/>
      <c r="D15" s="294"/>
      <c r="E15" s="1561"/>
      <c r="F15" s="583"/>
      <c r="G15" s="1557"/>
      <c r="H15" s="88"/>
      <c r="I15" s="1538"/>
      <c r="J15" s="859" t="s">
        <v>78</v>
      </c>
      <c r="K15" s="45"/>
      <c r="L15" s="45"/>
      <c r="M15" s="45">
        <f>P15</f>
        <v>29.2</v>
      </c>
      <c r="N15" s="98"/>
      <c r="O15" s="352"/>
      <c r="P15" s="1005">
        <f>87.6-58.4</f>
        <v>29.2</v>
      </c>
      <c r="Q15" s="97"/>
      <c r="R15" s="100"/>
      <c r="S15" s="1563"/>
      <c r="T15" s="22"/>
      <c r="U15" s="21"/>
      <c r="V15" s="21"/>
      <c r="W15" s="281"/>
    </row>
    <row r="16" spans="1:25" ht="18" customHeight="1" x14ac:dyDescent="0.2">
      <c r="A16" s="68"/>
      <c r="B16" s="69"/>
      <c r="C16" s="361"/>
      <c r="D16" s="95"/>
      <c r="E16" s="1562"/>
      <c r="F16" s="96"/>
      <c r="G16" s="1558"/>
      <c r="H16" s="88"/>
      <c r="I16" s="1538"/>
      <c r="J16" s="999" t="s">
        <v>138</v>
      </c>
      <c r="K16" s="114">
        <v>17.399999999999999</v>
      </c>
      <c r="L16" s="113">
        <v>17.399999999999999</v>
      </c>
      <c r="M16" s="45"/>
      <c r="N16" s="98"/>
      <c r="O16" s="352"/>
      <c r="P16" s="1005"/>
      <c r="Q16" s="97"/>
      <c r="R16" s="100"/>
      <c r="S16" s="1564"/>
      <c r="T16" s="22"/>
      <c r="U16" s="21"/>
      <c r="V16" s="295"/>
      <c r="W16" s="281"/>
    </row>
    <row r="17" spans="1:30" ht="18" customHeight="1" x14ac:dyDescent="0.2">
      <c r="A17" s="979"/>
      <c r="B17" s="980"/>
      <c r="C17" s="361"/>
      <c r="D17" s="1566" t="s">
        <v>7</v>
      </c>
      <c r="E17" s="989" t="s">
        <v>139</v>
      </c>
      <c r="F17" s="1567" t="s">
        <v>153</v>
      </c>
      <c r="G17" s="1635" t="s">
        <v>103</v>
      </c>
      <c r="H17" s="714"/>
      <c r="I17" s="1538"/>
      <c r="J17" s="988" t="s">
        <v>78</v>
      </c>
      <c r="K17" s="9">
        <v>12.7</v>
      </c>
      <c r="L17" s="97">
        <v>12.7</v>
      </c>
      <c r="M17" s="91">
        <v>3.8</v>
      </c>
      <c r="N17" s="92">
        <v>3.8</v>
      </c>
      <c r="O17" s="1006"/>
      <c r="P17" s="1004"/>
      <c r="Q17" s="90"/>
      <c r="R17" s="94"/>
      <c r="S17" s="1389" t="s">
        <v>162</v>
      </c>
      <c r="T17" s="24">
        <v>1</v>
      </c>
      <c r="U17" s="24">
        <v>1</v>
      </c>
      <c r="V17" s="477"/>
      <c r="W17" s="478"/>
      <c r="X17" s="877"/>
      <c r="Y17" s="982"/>
      <c r="Z17" s="982"/>
    </row>
    <row r="18" spans="1:30" ht="16.5" customHeight="1" x14ac:dyDescent="0.2">
      <c r="A18" s="979"/>
      <c r="B18" s="980"/>
      <c r="C18" s="361"/>
      <c r="D18" s="1297"/>
      <c r="E18" s="998"/>
      <c r="F18" s="1568"/>
      <c r="G18" s="1635"/>
      <c r="H18" s="714"/>
      <c r="I18" s="1538"/>
      <c r="J18" s="999" t="s">
        <v>172</v>
      </c>
      <c r="K18" s="348">
        <v>71.7</v>
      </c>
      <c r="L18" s="113">
        <v>71.7</v>
      </c>
      <c r="M18" s="114">
        <v>21.6</v>
      </c>
      <c r="N18" s="115">
        <v>21.6</v>
      </c>
      <c r="O18" s="1007"/>
      <c r="P18" s="1008"/>
      <c r="Q18" s="113"/>
      <c r="R18" s="117"/>
      <c r="S18" s="1636"/>
      <c r="T18" s="23"/>
      <c r="U18" s="484"/>
      <c r="V18" s="485"/>
      <c r="W18" s="486"/>
      <c r="X18" s="877"/>
      <c r="Y18" s="982"/>
      <c r="Z18" s="982"/>
    </row>
    <row r="19" spans="1:30" ht="24.75" customHeight="1" x14ac:dyDescent="0.2">
      <c r="A19" s="68"/>
      <c r="B19" s="69"/>
      <c r="C19" s="360"/>
      <c r="D19" s="1546" t="s">
        <v>38</v>
      </c>
      <c r="E19" s="1253" t="s">
        <v>140</v>
      </c>
      <c r="F19" s="1565"/>
      <c r="G19" s="411" t="s">
        <v>188</v>
      </c>
      <c r="H19" s="106"/>
      <c r="I19" s="1560"/>
      <c r="J19" s="860" t="s">
        <v>36</v>
      </c>
      <c r="K19" s="90">
        <v>14</v>
      </c>
      <c r="L19" s="90">
        <v>14</v>
      </c>
      <c r="M19" s="91">
        <v>11.2</v>
      </c>
      <c r="N19" s="92"/>
      <c r="O19" s="1006"/>
      <c r="P19" s="1004">
        <v>11.2</v>
      </c>
      <c r="Q19" s="584"/>
      <c r="R19" s="585"/>
      <c r="S19" s="1389" t="s">
        <v>48</v>
      </c>
      <c r="T19" s="1391">
        <v>1</v>
      </c>
      <c r="U19" s="1391">
        <v>1</v>
      </c>
      <c r="V19" s="1391"/>
      <c r="W19" s="1393"/>
      <c r="X19" s="931"/>
      <c r="Y19" s="931"/>
      <c r="Z19" s="112"/>
      <c r="AA19" s="112"/>
      <c r="AB19" s="112"/>
      <c r="AC19" s="112"/>
      <c r="AD19" s="112"/>
    </row>
    <row r="20" spans="1:30" ht="27" customHeight="1" x14ac:dyDescent="0.2">
      <c r="A20" s="579"/>
      <c r="B20" s="577"/>
      <c r="C20" s="578"/>
      <c r="D20" s="1547"/>
      <c r="E20" s="1254"/>
      <c r="F20" s="1471"/>
      <c r="G20" s="580"/>
      <c r="H20" s="106"/>
      <c r="I20" s="581"/>
      <c r="J20" s="35" t="s">
        <v>78</v>
      </c>
      <c r="K20" s="97"/>
      <c r="L20" s="97"/>
      <c r="M20" s="45">
        <v>2.8</v>
      </c>
      <c r="N20" s="98"/>
      <c r="O20" s="352"/>
      <c r="P20" s="1005">
        <v>2.8</v>
      </c>
      <c r="Q20" s="648"/>
      <c r="R20" s="649"/>
      <c r="S20" s="1390"/>
      <c r="T20" s="1392"/>
      <c r="U20" s="1392"/>
      <c r="V20" s="1392"/>
      <c r="W20" s="1394"/>
      <c r="X20" s="931"/>
      <c r="Y20" s="112"/>
      <c r="Z20" s="112"/>
      <c r="AA20" s="112"/>
      <c r="AB20" s="112"/>
      <c r="AC20" s="112"/>
      <c r="AD20" s="112"/>
    </row>
    <row r="21" spans="1:30" ht="23.25" customHeight="1" x14ac:dyDescent="0.2">
      <c r="A21" s="1251"/>
      <c r="B21" s="1249"/>
      <c r="C21" s="1503"/>
      <c r="D21" s="1546" t="s">
        <v>39</v>
      </c>
      <c r="E21" s="1253" t="s">
        <v>167</v>
      </c>
      <c r="F21" s="1464"/>
      <c r="G21" s="1539" t="s">
        <v>189</v>
      </c>
      <c r="H21" s="1313"/>
      <c r="I21" s="1538"/>
      <c r="J21" s="860" t="s">
        <v>36</v>
      </c>
      <c r="K21" s="90">
        <v>22.6</v>
      </c>
      <c r="L21" s="90">
        <v>22.6</v>
      </c>
      <c r="M21" s="91">
        <v>18.100000000000001</v>
      </c>
      <c r="N21" s="92"/>
      <c r="O21" s="92"/>
      <c r="P21" s="93">
        <v>18.100000000000001</v>
      </c>
      <c r="Q21" s="90"/>
      <c r="R21" s="94"/>
      <c r="S21" s="29" t="s">
        <v>48</v>
      </c>
      <c r="T21" s="25">
        <v>1</v>
      </c>
      <c r="U21" s="24">
        <v>1</v>
      </c>
      <c r="V21" s="296"/>
      <c r="W21" s="282"/>
      <c r="X21" s="932"/>
      <c r="Y21" s="278"/>
      <c r="Z21" s="278"/>
      <c r="AA21" s="278"/>
      <c r="AB21" s="278"/>
      <c r="AC21" s="278"/>
      <c r="AD21" s="278"/>
    </row>
    <row r="22" spans="1:30" ht="29.25" customHeight="1" x14ac:dyDescent="0.2">
      <c r="A22" s="1251"/>
      <c r="B22" s="1249"/>
      <c r="C22" s="1503"/>
      <c r="D22" s="1547"/>
      <c r="E22" s="1254"/>
      <c r="F22" s="1520"/>
      <c r="G22" s="1540"/>
      <c r="H22" s="1313"/>
      <c r="I22" s="1538"/>
      <c r="J22" s="119" t="s">
        <v>78</v>
      </c>
      <c r="K22" s="113"/>
      <c r="L22" s="113"/>
      <c r="M22" s="114">
        <v>4.5</v>
      </c>
      <c r="N22" s="115"/>
      <c r="O22" s="115"/>
      <c r="P22" s="116">
        <v>4.5</v>
      </c>
      <c r="Q22" s="113"/>
      <c r="R22" s="113"/>
      <c r="S22" s="33"/>
      <c r="T22" s="23"/>
      <c r="U22" s="23"/>
      <c r="V22" s="299"/>
      <c r="W22" s="283"/>
      <c r="X22" s="874"/>
      <c r="Y22" s="101"/>
      <c r="Z22" s="101"/>
      <c r="AA22" s="101"/>
      <c r="AB22" s="101"/>
      <c r="AC22" s="101"/>
      <c r="AD22" s="101"/>
    </row>
    <row r="23" spans="1:30" ht="19.5" customHeight="1" x14ac:dyDescent="0.2">
      <c r="A23" s="420"/>
      <c r="B23" s="417"/>
      <c r="C23" s="418"/>
      <c r="D23" s="1546" t="s">
        <v>40</v>
      </c>
      <c r="E23" s="1369" t="s">
        <v>141</v>
      </c>
      <c r="F23" s="1548"/>
      <c r="G23" s="413" t="s">
        <v>192</v>
      </c>
      <c r="H23" s="529"/>
      <c r="I23" s="530"/>
      <c r="J23" s="860" t="s">
        <v>36</v>
      </c>
      <c r="K23" s="91">
        <v>10</v>
      </c>
      <c r="L23" s="91">
        <v>10</v>
      </c>
      <c r="M23" s="91">
        <v>16</v>
      </c>
      <c r="N23" s="92"/>
      <c r="O23" s="92"/>
      <c r="P23" s="399">
        <v>16</v>
      </c>
      <c r="Q23" s="90"/>
      <c r="R23" s="91"/>
      <c r="S23" s="445" t="s">
        <v>150</v>
      </c>
      <c r="T23" s="17">
        <v>1</v>
      </c>
      <c r="U23" s="17">
        <v>1</v>
      </c>
      <c r="V23" s="509"/>
      <c r="W23" s="446"/>
      <c r="X23" s="875"/>
    </row>
    <row r="24" spans="1:30" ht="23.25" customHeight="1" x14ac:dyDescent="0.2">
      <c r="A24" s="579"/>
      <c r="B24" s="577"/>
      <c r="C24" s="384"/>
      <c r="D24" s="1547"/>
      <c r="E24" s="1370"/>
      <c r="F24" s="1520"/>
      <c r="G24" s="586"/>
      <c r="H24" s="582"/>
      <c r="I24" s="530"/>
      <c r="J24" s="688" t="s">
        <v>78</v>
      </c>
      <c r="K24" s="45"/>
      <c r="L24" s="45"/>
      <c r="M24" s="45">
        <v>4</v>
      </c>
      <c r="N24" s="98"/>
      <c r="O24" s="98"/>
      <c r="P24" s="99">
        <v>4</v>
      </c>
      <c r="Q24" s="97"/>
      <c r="R24" s="45"/>
      <c r="S24" s="6"/>
      <c r="T24" s="15"/>
      <c r="U24" s="15"/>
      <c r="V24" s="269"/>
      <c r="W24" s="358"/>
      <c r="X24" s="875"/>
    </row>
    <row r="25" spans="1:30" ht="54" customHeight="1" x14ac:dyDescent="0.2">
      <c r="A25" s="420"/>
      <c r="B25" s="417"/>
      <c r="C25" s="384"/>
      <c r="D25" s="421" t="s">
        <v>41</v>
      </c>
      <c r="E25" s="552" t="s">
        <v>216</v>
      </c>
      <c r="F25" s="443"/>
      <c r="G25" s="444"/>
      <c r="H25" s="436"/>
      <c r="I25" s="437"/>
      <c r="J25" s="860" t="s">
        <v>36</v>
      </c>
      <c r="K25" s="91"/>
      <c r="L25" s="91"/>
      <c r="M25" s="846">
        <v>3</v>
      </c>
      <c r="N25" s="92"/>
      <c r="O25" s="92"/>
      <c r="P25" s="93">
        <v>3</v>
      </c>
      <c r="Q25" s="442">
        <v>3.9</v>
      </c>
      <c r="R25" s="442"/>
      <c r="S25" s="445" t="s">
        <v>231</v>
      </c>
      <c r="T25" s="17"/>
      <c r="U25" s="17"/>
      <c r="V25" s="17">
        <v>1</v>
      </c>
      <c r="W25" s="446"/>
      <c r="X25" s="875"/>
    </row>
    <row r="26" spans="1:30" ht="56.25" customHeight="1" x14ac:dyDescent="0.2">
      <c r="A26" s="420"/>
      <c r="B26" s="417"/>
      <c r="C26" s="384"/>
      <c r="D26" s="421" t="s">
        <v>60</v>
      </c>
      <c r="E26" s="553" t="s">
        <v>215</v>
      </c>
      <c r="F26" s="443"/>
      <c r="G26" s="444"/>
      <c r="H26" s="436"/>
      <c r="I26" s="437"/>
      <c r="J26" s="89" t="s">
        <v>36</v>
      </c>
      <c r="K26" s="438"/>
      <c r="L26" s="438"/>
      <c r="M26" s="439">
        <v>11.5</v>
      </c>
      <c r="N26" s="440">
        <v>1.5</v>
      </c>
      <c r="O26" s="440"/>
      <c r="P26" s="441">
        <v>10</v>
      </c>
      <c r="Q26" s="442">
        <v>18.3</v>
      </c>
      <c r="R26" s="438"/>
      <c r="S26" s="371" t="s">
        <v>48</v>
      </c>
      <c r="T26" s="17"/>
      <c r="U26" s="17"/>
      <c r="V26" s="17">
        <v>1</v>
      </c>
      <c r="W26" s="446"/>
      <c r="X26" s="875"/>
    </row>
    <row r="27" spans="1:30" ht="55.5" customHeight="1" x14ac:dyDescent="0.2">
      <c r="A27" s="420"/>
      <c r="B27" s="417"/>
      <c r="C27" s="384"/>
      <c r="D27" s="421" t="s">
        <v>79</v>
      </c>
      <c r="E27" s="552" t="s">
        <v>214</v>
      </c>
      <c r="F27" s="434"/>
      <c r="G27" s="435"/>
      <c r="H27" s="436"/>
      <c r="I27" s="437"/>
      <c r="J27" s="89" t="s">
        <v>36</v>
      </c>
      <c r="K27" s="438"/>
      <c r="L27" s="438"/>
      <c r="M27" s="439">
        <v>20</v>
      </c>
      <c r="N27" s="440"/>
      <c r="O27" s="440"/>
      <c r="P27" s="441">
        <v>20</v>
      </c>
      <c r="Q27" s="442">
        <v>80</v>
      </c>
      <c r="R27" s="438">
        <v>50</v>
      </c>
      <c r="S27" s="371" t="s">
        <v>204</v>
      </c>
      <c r="T27" s="19"/>
      <c r="U27" s="684"/>
      <c r="V27" s="19"/>
      <c r="W27" s="372">
        <v>1</v>
      </c>
      <c r="X27" s="875"/>
      <c r="Y27" s="947"/>
      <c r="Z27" s="947"/>
    </row>
    <row r="28" spans="1:30" ht="14.25" customHeight="1" x14ac:dyDescent="0.2">
      <c r="A28" s="420"/>
      <c r="B28" s="417"/>
      <c r="C28" s="418"/>
      <c r="D28" s="653" t="s">
        <v>80</v>
      </c>
      <c r="E28" s="268" t="s">
        <v>89</v>
      </c>
      <c r="F28" s="647"/>
      <c r="G28" s="411" t="s">
        <v>193</v>
      </c>
      <c r="H28" s="410"/>
      <c r="I28" s="416"/>
      <c r="J28" s="89" t="s">
        <v>36</v>
      </c>
      <c r="K28" s="90">
        <v>14.5</v>
      </c>
      <c r="L28" s="90">
        <v>14.5</v>
      </c>
      <c r="M28" s="91"/>
      <c r="N28" s="92"/>
      <c r="O28" s="654"/>
      <c r="P28" s="655"/>
      <c r="Q28" s="584"/>
      <c r="R28" s="585"/>
      <c r="S28" s="29" t="s">
        <v>65</v>
      </c>
      <c r="T28" s="656">
        <v>1</v>
      </c>
      <c r="U28" s="685">
        <v>1</v>
      </c>
      <c r="V28" s="656"/>
      <c r="W28" s="657"/>
      <c r="Y28" s="112"/>
      <c r="Z28" s="112"/>
      <c r="AA28" s="112"/>
      <c r="AB28" s="112"/>
      <c r="AC28" s="112"/>
      <c r="AD28" s="112"/>
    </row>
    <row r="29" spans="1:30" ht="23.25" customHeight="1" x14ac:dyDescent="0.2">
      <c r="A29" s="579"/>
      <c r="B29" s="577"/>
      <c r="C29" s="578"/>
      <c r="D29" s="650"/>
      <c r="E29" s="587"/>
      <c r="F29" s="588"/>
      <c r="G29" s="589"/>
      <c r="H29" s="410"/>
      <c r="I29" s="576"/>
      <c r="J29" s="664" t="s">
        <v>78</v>
      </c>
      <c r="K29" s="114"/>
      <c r="L29" s="114"/>
      <c r="M29" s="114">
        <f>N29</f>
        <v>3.7</v>
      </c>
      <c r="N29" s="1007">
        <f>8.7-5</f>
        <v>3.7</v>
      </c>
      <c r="O29" s="689"/>
      <c r="P29" s="590"/>
      <c r="Q29" s="651"/>
      <c r="R29" s="590"/>
      <c r="S29" s="591"/>
      <c r="T29" s="592"/>
      <c r="U29" s="593"/>
      <c r="V29" s="592"/>
      <c r="W29" s="652"/>
      <c r="Y29" s="112"/>
      <c r="Z29" s="112"/>
      <c r="AA29" s="112"/>
      <c r="AB29" s="112"/>
      <c r="AC29" s="112"/>
      <c r="AD29" s="112"/>
    </row>
    <row r="30" spans="1:30" ht="35.25" customHeight="1" x14ac:dyDescent="0.2">
      <c r="A30" s="420"/>
      <c r="B30" s="417"/>
      <c r="C30" s="418"/>
      <c r="D30" s="121" t="s">
        <v>90</v>
      </c>
      <c r="E30" s="14" t="s">
        <v>213</v>
      </c>
      <c r="F30" s="122"/>
      <c r="G30" s="412" t="s">
        <v>190</v>
      </c>
      <c r="H30" s="422"/>
      <c r="I30" s="123"/>
      <c r="J30" s="124" t="s">
        <v>36</v>
      </c>
      <c r="K30" s="125"/>
      <c r="L30" s="646"/>
      <c r="M30" s="109"/>
      <c r="N30" s="1009"/>
      <c r="O30" s="110"/>
      <c r="P30" s="126"/>
      <c r="Q30" s="108">
        <v>180</v>
      </c>
      <c r="R30" s="127">
        <v>180</v>
      </c>
      <c r="S30" s="30" t="s">
        <v>149</v>
      </c>
      <c r="T30" s="31"/>
      <c r="U30" s="32"/>
      <c r="V30" s="686">
        <v>2</v>
      </c>
      <c r="W30" s="128">
        <v>3</v>
      </c>
      <c r="X30" s="874"/>
      <c r="Y30" s="858"/>
      <c r="Z30" s="858"/>
      <c r="AA30" s="858"/>
      <c r="AB30" s="858"/>
      <c r="AC30" s="858"/>
      <c r="AD30" s="858"/>
    </row>
    <row r="31" spans="1:30" ht="20.25" customHeight="1" x14ac:dyDescent="0.2">
      <c r="A31" s="1251"/>
      <c r="B31" s="1249"/>
      <c r="C31" s="1503"/>
      <c r="D31" s="1546" t="s">
        <v>203</v>
      </c>
      <c r="E31" s="1253" t="s">
        <v>211</v>
      </c>
      <c r="F31" s="1464"/>
      <c r="G31" s="1539" t="s">
        <v>105</v>
      </c>
      <c r="H31" s="1338"/>
      <c r="I31" s="1538"/>
      <c r="J31" s="118" t="s">
        <v>36</v>
      </c>
      <c r="K31" s="90">
        <v>7.9</v>
      </c>
      <c r="L31" s="346">
        <f>7.9-4.8</f>
        <v>3.1</v>
      </c>
      <c r="M31" s="91">
        <v>7.9</v>
      </c>
      <c r="N31" s="1006">
        <v>7.9</v>
      </c>
      <c r="O31" s="92"/>
      <c r="P31" s="93"/>
      <c r="Q31" s="90">
        <v>7.9</v>
      </c>
      <c r="R31" s="94">
        <v>7.9</v>
      </c>
      <c r="S31" s="7" t="s">
        <v>56</v>
      </c>
      <c r="T31" s="11">
        <v>100</v>
      </c>
      <c r="U31" s="11">
        <v>100</v>
      </c>
      <c r="V31" s="300">
        <v>100</v>
      </c>
      <c r="W31" s="285">
        <v>100</v>
      </c>
      <c r="X31" s="874"/>
      <c r="Y31" s="858"/>
      <c r="Z31" s="858"/>
      <c r="AA31" s="858"/>
      <c r="AB31" s="858"/>
      <c r="AC31" s="858"/>
      <c r="AD31" s="858"/>
    </row>
    <row r="32" spans="1:30" ht="22.5" customHeight="1" x14ac:dyDescent="0.2">
      <c r="A32" s="1251"/>
      <c r="B32" s="1249"/>
      <c r="C32" s="1503"/>
      <c r="D32" s="1547"/>
      <c r="E32" s="1254"/>
      <c r="F32" s="1520"/>
      <c r="G32" s="1540"/>
      <c r="H32" s="1338"/>
      <c r="I32" s="1538"/>
      <c r="J32" s="119"/>
      <c r="K32" s="113"/>
      <c r="L32" s="349"/>
      <c r="M32" s="114"/>
      <c r="N32" s="1007"/>
      <c r="O32" s="115"/>
      <c r="P32" s="116"/>
      <c r="Q32" s="113"/>
      <c r="R32" s="117"/>
      <c r="S32" s="8" t="s">
        <v>69</v>
      </c>
      <c r="T32" s="12"/>
      <c r="U32" s="12">
        <v>1</v>
      </c>
      <c r="V32" s="301">
        <v>1</v>
      </c>
      <c r="W32" s="286">
        <v>1</v>
      </c>
    </row>
    <row r="33" spans="1:30" ht="39" customHeight="1" x14ac:dyDescent="0.2">
      <c r="A33" s="1251"/>
      <c r="B33" s="1249"/>
      <c r="C33" s="1503"/>
      <c r="D33" s="1566" t="s">
        <v>252</v>
      </c>
      <c r="E33" s="532" t="s">
        <v>145</v>
      </c>
      <c r="F33" s="1548"/>
      <c r="G33" s="1539" t="s">
        <v>191</v>
      </c>
      <c r="H33" s="1313"/>
      <c r="I33" s="1538"/>
      <c r="J33" s="118" t="s">
        <v>36</v>
      </c>
      <c r="K33" s="90">
        <v>9</v>
      </c>
      <c r="L33" s="346">
        <f>9-2</f>
        <v>7</v>
      </c>
      <c r="M33" s="91">
        <v>2.6</v>
      </c>
      <c r="N33" s="1006">
        <v>2.6</v>
      </c>
      <c r="O33" s="92"/>
      <c r="P33" s="93"/>
      <c r="Q33" s="90">
        <v>2</v>
      </c>
      <c r="R33" s="94">
        <v>2</v>
      </c>
      <c r="S33" s="430" t="s">
        <v>168</v>
      </c>
      <c r="T33" s="431">
        <v>4</v>
      </c>
      <c r="U33" s="431">
        <v>5</v>
      </c>
      <c r="V33" s="432"/>
      <c r="W33" s="433"/>
      <c r="X33" s="876"/>
      <c r="Y33" s="1025"/>
      <c r="Z33" s="858"/>
      <c r="AA33" s="858"/>
      <c r="AB33" s="858"/>
      <c r="AC33" s="858"/>
      <c r="AD33" s="858"/>
    </row>
    <row r="34" spans="1:30" ht="19.5" customHeight="1" x14ac:dyDescent="0.2">
      <c r="A34" s="1251"/>
      <c r="B34" s="1249"/>
      <c r="C34" s="1503"/>
      <c r="D34" s="1614"/>
      <c r="E34" s="533"/>
      <c r="F34" s="1520"/>
      <c r="G34" s="1540"/>
      <c r="H34" s="1541"/>
      <c r="I34" s="1542"/>
      <c r="J34" s="119" t="s">
        <v>221</v>
      </c>
      <c r="K34" s="113"/>
      <c r="L34" s="349"/>
      <c r="M34" s="114">
        <v>5</v>
      </c>
      <c r="N34" s="115">
        <v>5</v>
      </c>
      <c r="O34" s="115"/>
      <c r="P34" s="116"/>
      <c r="Q34" s="113"/>
      <c r="R34" s="117"/>
      <c r="S34" s="34" t="s">
        <v>142</v>
      </c>
      <c r="T34" s="31">
        <v>5</v>
      </c>
      <c r="U34" s="31">
        <v>5</v>
      </c>
      <c r="V34" s="302">
        <v>5</v>
      </c>
      <c r="W34" s="304">
        <v>5</v>
      </c>
      <c r="X34" s="868"/>
      <c r="Y34" s="858"/>
      <c r="Z34" s="858"/>
      <c r="AA34" s="858"/>
      <c r="AB34" s="858"/>
      <c r="AC34" s="858"/>
      <c r="AD34" s="858"/>
    </row>
    <row r="35" spans="1:30" ht="54" customHeight="1" x14ac:dyDescent="0.2">
      <c r="A35" s="599"/>
      <c r="B35" s="598"/>
      <c r="C35" s="361"/>
      <c r="D35" s="594"/>
      <c r="E35" s="600" t="s">
        <v>99</v>
      </c>
      <c r="F35" s="595"/>
      <c r="G35" s="596"/>
      <c r="H35" s="428"/>
      <c r="I35" s="429"/>
      <c r="J35" s="601" t="s">
        <v>75</v>
      </c>
      <c r="K35" s="602"/>
      <c r="L35" s="560"/>
      <c r="M35" s="603"/>
      <c r="N35" s="604"/>
      <c r="O35" s="604"/>
      <c r="P35" s="605"/>
      <c r="Q35" s="560"/>
      <c r="R35" s="606"/>
      <c r="S35" s="607"/>
      <c r="T35" s="608"/>
      <c r="U35" s="608"/>
      <c r="V35" s="609"/>
      <c r="W35" s="610"/>
      <c r="X35" s="877"/>
      <c r="Y35" s="597"/>
      <c r="Z35" s="597"/>
    </row>
    <row r="36" spans="1:30" ht="14.25" customHeight="1" x14ac:dyDescent="0.2">
      <c r="A36" s="420"/>
      <c r="B36" s="417"/>
      <c r="C36" s="418"/>
      <c r="D36" s="1630"/>
      <c r="E36" s="1632" t="s">
        <v>70</v>
      </c>
      <c r="F36" s="1621"/>
      <c r="G36" s="1623" t="s">
        <v>104</v>
      </c>
      <c r="H36" s="464"/>
      <c r="I36" s="1649"/>
      <c r="J36" s="487" t="s">
        <v>36</v>
      </c>
      <c r="K36" s="488"/>
      <c r="L36" s="488"/>
      <c r="M36" s="489"/>
      <c r="N36" s="490"/>
      <c r="O36" s="490"/>
      <c r="P36" s="491"/>
      <c r="Q36" s="488"/>
      <c r="R36" s="492"/>
      <c r="S36" s="493" t="s">
        <v>48</v>
      </c>
      <c r="T36" s="494">
        <v>1</v>
      </c>
      <c r="U36" s="26"/>
      <c r="V36" s="297"/>
      <c r="W36" s="303"/>
      <c r="X36" s="878"/>
      <c r="Y36" s="278"/>
      <c r="Z36" s="278"/>
      <c r="AA36" s="278"/>
      <c r="AB36" s="278"/>
      <c r="AC36" s="278"/>
      <c r="AD36" s="278"/>
    </row>
    <row r="37" spans="1:30" ht="25.5" customHeight="1" x14ac:dyDescent="0.2">
      <c r="A37" s="420"/>
      <c r="B37" s="417"/>
      <c r="C37" s="418"/>
      <c r="D37" s="1631"/>
      <c r="E37" s="1633"/>
      <c r="F37" s="1622"/>
      <c r="G37" s="1624"/>
      <c r="H37" s="473"/>
      <c r="I37" s="1650"/>
      <c r="J37" s="495" t="s">
        <v>78</v>
      </c>
      <c r="K37" s="479"/>
      <c r="L37" s="479"/>
      <c r="M37" s="480"/>
      <c r="N37" s="481"/>
      <c r="O37" s="481"/>
      <c r="P37" s="482"/>
      <c r="Q37" s="479"/>
      <c r="R37" s="483"/>
      <c r="S37" s="27"/>
      <c r="T37" s="28"/>
      <c r="U37" s="28"/>
      <c r="V37" s="298"/>
      <c r="W37" s="284"/>
      <c r="X37" s="873"/>
      <c r="Y37" s="278"/>
      <c r="Z37" s="278"/>
      <c r="AA37" s="278"/>
      <c r="AB37" s="278"/>
      <c r="AC37" s="278"/>
      <c r="AD37" s="278"/>
    </row>
    <row r="38" spans="1:30" ht="17.25" customHeight="1" thickBot="1" x14ac:dyDescent="0.25">
      <c r="A38" s="287"/>
      <c r="B38" s="288"/>
      <c r="C38" s="362"/>
      <c r="D38" s="363"/>
      <c r="E38" s="364"/>
      <c r="F38" s="365"/>
      <c r="G38" s="247"/>
      <c r="H38" s="366"/>
      <c r="I38" s="367"/>
      <c r="J38" s="245" t="s">
        <v>6</v>
      </c>
      <c r="K38" s="246">
        <f>SUM(K14:K37)</f>
        <v>347</v>
      </c>
      <c r="L38" s="246">
        <f>SUM(L14:L37)</f>
        <v>340.2</v>
      </c>
      <c r="M38" s="246">
        <f t="shared" ref="M38:R38" si="0">SUM(M14:M34)</f>
        <v>251</v>
      </c>
      <c r="N38" s="246">
        <f t="shared" si="0"/>
        <v>46.1</v>
      </c>
      <c r="O38" s="246">
        <f t="shared" si="0"/>
        <v>0</v>
      </c>
      <c r="P38" s="246">
        <f t="shared" si="0"/>
        <v>204.9</v>
      </c>
      <c r="Q38" s="246">
        <f t="shared" si="0"/>
        <v>292.10000000000002</v>
      </c>
      <c r="R38" s="246">
        <f t="shared" si="0"/>
        <v>239.9</v>
      </c>
      <c r="S38" s="368"/>
      <c r="T38" s="369"/>
      <c r="U38" s="369"/>
      <c r="V38" s="369"/>
      <c r="W38" s="370"/>
      <c r="X38" s="1496"/>
      <c r="Y38" s="1496"/>
      <c r="Z38" s="1496"/>
      <c r="AA38" s="1496"/>
    </row>
    <row r="39" spans="1:30" ht="16.5" customHeight="1" x14ac:dyDescent="0.2">
      <c r="A39" s="1294" t="s">
        <v>5</v>
      </c>
      <c r="B39" s="1295" t="s">
        <v>5</v>
      </c>
      <c r="C39" s="1528" t="s">
        <v>7</v>
      </c>
      <c r="D39" s="138"/>
      <c r="E39" s="318" t="s">
        <v>82</v>
      </c>
      <c r="F39" s="456"/>
      <c r="G39" s="458"/>
      <c r="H39" s="711"/>
      <c r="I39" s="517"/>
      <c r="J39" s="518"/>
      <c r="K39" s="139"/>
      <c r="L39" s="139"/>
      <c r="M39" s="140"/>
      <c r="N39" s="141"/>
      <c r="O39" s="141"/>
      <c r="P39" s="142"/>
      <c r="Q39" s="540"/>
      <c r="R39" s="139"/>
      <c r="S39" s="143"/>
      <c r="T39" s="144"/>
      <c r="U39" s="145"/>
      <c r="V39" s="145"/>
      <c r="W39" s="146"/>
      <c r="X39" s="879"/>
      <c r="Y39" s="130"/>
    </row>
    <row r="40" spans="1:30" ht="19.5" customHeight="1" x14ac:dyDescent="0.2">
      <c r="A40" s="1251"/>
      <c r="B40" s="1249"/>
      <c r="C40" s="1503"/>
      <c r="D40" s="95" t="s">
        <v>5</v>
      </c>
      <c r="E40" s="1344" t="s">
        <v>120</v>
      </c>
      <c r="F40" s="1544" t="s">
        <v>62</v>
      </c>
      <c r="G40" s="1526" t="s">
        <v>106</v>
      </c>
      <c r="H40" s="712">
        <v>4</v>
      </c>
      <c r="I40" s="1534" t="s">
        <v>67</v>
      </c>
      <c r="J40" s="89" t="s">
        <v>36</v>
      </c>
      <c r="K40" s="97">
        <v>35</v>
      </c>
      <c r="L40" s="97">
        <v>35</v>
      </c>
      <c r="M40" s="45">
        <v>30</v>
      </c>
      <c r="N40" s="98">
        <v>30</v>
      </c>
      <c r="O40" s="98"/>
      <c r="P40" s="100"/>
      <c r="Q40" s="541">
        <v>40</v>
      </c>
      <c r="R40" s="97">
        <v>40</v>
      </c>
      <c r="S40" s="149" t="s">
        <v>49</v>
      </c>
      <c r="T40" s="150">
        <v>30</v>
      </c>
      <c r="U40" s="151">
        <v>50</v>
      </c>
      <c r="V40" s="151">
        <v>50</v>
      </c>
      <c r="W40" s="152">
        <v>50</v>
      </c>
      <c r="X40" s="879"/>
      <c r="Y40" s="130"/>
    </row>
    <row r="41" spans="1:30" ht="15.75" customHeight="1" x14ac:dyDescent="0.2">
      <c r="A41" s="1251"/>
      <c r="B41" s="1249"/>
      <c r="C41" s="1503"/>
      <c r="D41" s="153"/>
      <c r="E41" s="1345"/>
      <c r="F41" s="1545"/>
      <c r="G41" s="1527"/>
      <c r="H41" s="713"/>
      <c r="I41" s="1535"/>
      <c r="J41" s="154" t="s">
        <v>78</v>
      </c>
      <c r="K41" s="113"/>
      <c r="L41" s="113"/>
      <c r="M41" s="114">
        <v>10</v>
      </c>
      <c r="N41" s="115">
        <v>10</v>
      </c>
      <c r="O41" s="115"/>
      <c r="P41" s="117"/>
      <c r="Q41" s="129"/>
      <c r="R41" s="113"/>
      <c r="S41" s="155"/>
      <c r="T41" s="156"/>
      <c r="U41" s="157"/>
      <c r="V41" s="157"/>
      <c r="W41" s="158"/>
      <c r="X41" s="879"/>
    </row>
    <row r="42" spans="1:30" ht="13.5" customHeight="1" x14ac:dyDescent="0.2">
      <c r="A42" s="68"/>
      <c r="B42" s="69"/>
      <c r="C42" s="361"/>
      <c r="D42" s="86" t="s">
        <v>7</v>
      </c>
      <c r="E42" s="1529" t="s">
        <v>171</v>
      </c>
      <c r="F42" s="453"/>
      <c r="G42" s="459"/>
      <c r="H42" s="714">
        <v>4</v>
      </c>
      <c r="I42" s="1535"/>
      <c r="J42" s="159"/>
      <c r="K42" s="90"/>
      <c r="L42" s="90"/>
      <c r="M42" s="91"/>
      <c r="N42" s="92"/>
      <c r="O42" s="92"/>
      <c r="P42" s="94"/>
      <c r="Q42" s="399"/>
      <c r="R42" s="90"/>
      <c r="S42" s="160"/>
      <c r="T42" s="161"/>
      <c r="U42" s="162"/>
      <c r="V42" s="162"/>
      <c r="W42" s="163"/>
      <c r="X42" s="879"/>
    </row>
    <row r="43" spans="1:30" ht="24" customHeight="1" x14ac:dyDescent="0.2">
      <c r="A43" s="68"/>
      <c r="B43" s="69"/>
      <c r="C43" s="361"/>
      <c r="D43" s="95"/>
      <c r="E43" s="1530"/>
      <c r="F43" s="453"/>
      <c r="G43" s="459"/>
      <c r="H43" s="714"/>
      <c r="I43" s="164"/>
      <c r="J43" s="165"/>
      <c r="K43" s="102"/>
      <c r="L43" s="102"/>
      <c r="M43" s="103"/>
      <c r="N43" s="104"/>
      <c r="O43" s="104"/>
      <c r="P43" s="105"/>
      <c r="Q43" s="539"/>
      <c r="R43" s="102"/>
      <c r="S43" s="166"/>
      <c r="T43" s="167"/>
      <c r="U43" s="168"/>
      <c r="V43" s="168"/>
      <c r="W43" s="169"/>
      <c r="X43" s="879"/>
    </row>
    <row r="44" spans="1:30" ht="104.25" customHeight="1" x14ac:dyDescent="0.2">
      <c r="A44" s="68"/>
      <c r="B44" s="69"/>
      <c r="C44" s="361"/>
      <c r="D44" s="95"/>
      <c r="E44" s="319" t="s">
        <v>253</v>
      </c>
      <c r="F44" s="453"/>
      <c r="G44" s="460" t="s">
        <v>107</v>
      </c>
      <c r="H44" s="714"/>
      <c r="I44" s="164"/>
      <c r="J44" s="857" t="s">
        <v>36</v>
      </c>
      <c r="K44" s="171">
        <v>20</v>
      </c>
      <c r="L44" s="273">
        <f>14.5-1.5</f>
        <v>13</v>
      </c>
      <c r="M44" s="36">
        <v>18</v>
      </c>
      <c r="N44" s="37">
        <v>18</v>
      </c>
      <c r="O44" s="37"/>
      <c r="P44" s="38"/>
      <c r="Q44" s="542">
        <v>18</v>
      </c>
      <c r="R44" s="102">
        <v>18</v>
      </c>
      <c r="S44" s="166" t="s">
        <v>51</v>
      </c>
      <c r="T44" s="167">
        <v>4</v>
      </c>
      <c r="U44" s="168">
        <v>3</v>
      </c>
      <c r="V44" s="168">
        <v>2</v>
      </c>
      <c r="W44" s="169">
        <v>1</v>
      </c>
      <c r="X44" s="879"/>
    </row>
    <row r="45" spans="1:30" ht="23.25" customHeight="1" x14ac:dyDescent="0.2">
      <c r="A45" s="68"/>
      <c r="B45" s="69"/>
      <c r="C45" s="361"/>
      <c r="D45" s="95"/>
      <c r="E45" s="1497" t="s">
        <v>166</v>
      </c>
      <c r="F45" s="453"/>
      <c r="G45" s="460"/>
      <c r="H45" s="714"/>
      <c r="I45" s="164"/>
      <c r="J45" s="856" t="s">
        <v>36</v>
      </c>
      <c r="K45" s="97">
        <v>706.7</v>
      </c>
      <c r="L45" s="97">
        <v>706.7</v>
      </c>
      <c r="M45" s="45"/>
      <c r="N45" s="98"/>
      <c r="O45" s="98"/>
      <c r="P45" s="100"/>
      <c r="Q45" s="541"/>
      <c r="R45" s="97"/>
      <c r="S45" s="172" t="s">
        <v>182</v>
      </c>
      <c r="T45" s="173">
        <v>4</v>
      </c>
      <c r="U45" s="174"/>
      <c r="V45" s="174"/>
      <c r="W45" s="175"/>
      <c r="X45" s="880"/>
      <c r="AB45" s="52" t="s">
        <v>238</v>
      </c>
    </row>
    <row r="46" spans="1:30" ht="18.75" customHeight="1" x14ac:dyDescent="0.2">
      <c r="A46" s="289"/>
      <c r="B46" s="290"/>
      <c r="C46" s="361"/>
      <c r="D46" s="294"/>
      <c r="E46" s="1498"/>
      <c r="F46" s="453"/>
      <c r="G46" s="460"/>
      <c r="H46" s="714"/>
      <c r="I46" s="291"/>
      <c r="J46" s="148" t="s">
        <v>78</v>
      </c>
      <c r="K46" s="97">
        <v>105.7</v>
      </c>
      <c r="L46" s="97">
        <v>105.7</v>
      </c>
      <c r="M46" s="756"/>
      <c r="N46" s="98"/>
      <c r="O46" s="98"/>
      <c r="P46" s="757"/>
      <c r="Q46" s="541"/>
      <c r="R46" s="97"/>
      <c r="S46" s="172"/>
      <c r="T46" s="173"/>
      <c r="U46" s="174"/>
      <c r="V46" s="174"/>
      <c r="W46" s="175"/>
      <c r="X46" s="880"/>
    </row>
    <row r="47" spans="1:30" ht="17.25" customHeight="1" x14ac:dyDescent="0.2">
      <c r="A47" s="420"/>
      <c r="B47" s="417"/>
      <c r="C47" s="361"/>
      <c r="D47" s="294"/>
      <c r="E47" s="867" t="s">
        <v>239</v>
      </c>
      <c r="F47" s="453"/>
      <c r="G47" s="460"/>
      <c r="H47" s="714"/>
      <c r="I47" s="887"/>
      <c r="J47" s="857" t="s">
        <v>36</v>
      </c>
      <c r="K47" s="171"/>
      <c r="L47" s="171"/>
      <c r="M47" s="36">
        <v>105.8</v>
      </c>
      <c r="N47" s="37"/>
      <c r="O47" s="37"/>
      <c r="P47" s="38">
        <v>105.8</v>
      </c>
      <c r="Q47" s="542"/>
      <c r="R47" s="171"/>
      <c r="S47" s="969"/>
      <c r="T47" s="179"/>
      <c r="U47" s="970">
        <v>1</v>
      </c>
      <c r="V47" s="179"/>
      <c r="W47" s="971"/>
      <c r="X47" s="879"/>
      <c r="Y47" s="947"/>
    </row>
    <row r="48" spans="1:30" ht="16.5" customHeight="1" x14ac:dyDescent="0.2">
      <c r="A48" s="420"/>
      <c r="B48" s="417"/>
      <c r="C48" s="361"/>
      <c r="D48" s="294"/>
      <c r="E48" s="535" t="s">
        <v>240</v>
      </c>
      <c r="F48" s="453"/>
      <c r="G48" s="460"/>
      <c r="H48" s="714"/>
      <c r="I48" s="1643"/>
      <c r="J48" s="536" t="s">
        <v>36</v>
      </c>
      <c r="K48" s="102"/>
      <c r="L48" s="102"/>
      <c r="M48" s="103">
        <v>16</v>
      </c>
      <c r="N48" s="104"/>
      <c r="O48" s="104"/>
      <c r="P48" s="105">
        <v>16</v>
      </c>
      <c r="Q48" s="539"/>
      <c r="R48" s="102"/>
      <c r="S48" s="969"/>
      <c r="T48" s="538"/>
      <c r="U48" s="538">
        <v>1</v>
      </c>
      <c r="V48" s="168"/>
      <c r="W48" s="169"/>
      <c r="X48" s="879"/>
    </row>
    <row r="49" spans="1:27" ht="15.75" customHeight="1" x14ac:dyDescent="0.2">
      <c r="A49" s="718"/>
      <c r="B49" s="719"/>
      <c r="C49" s="361"/>
      <c r="D49" s="294"/>
      <c r="E49" s="972" t="s">
        <v>241</v>
      </c>
      <c r="F49" s="453"/>
      <c r="G49" s="752"/>
      <c r="H49" s="714"/>
      <c r="I49" s="1644"/>
      <c r="J49" s="148" t="s">
        <v>78</v>
      </c>
      <c r="K49" s="97"/>
      <c r="L49" s="97"/>
      <c r="M49" s="45">
        <f>232+3.2</f>
        <v>235.2</v>
      </c>
      <c r="N49" s="98"/>
      <c r="O49" s="98"/>
      <c r="P49" s="100">
        <f>232+3.2</f>
        <v>235.2</v>
      </c>
      <c r="Q49" s="541"/>
      <c r="R49" s="97"/>
      <c r="S49" s="888"/>
      <c r="T49" s="174"/>
      <c r="U49" s="174">
        <v>1</v>
      </c>
      <c r="V49" s="151"/>
      <c r="W49" s="175"/>
      <c r="X49" s="879"/>
    </row>
    <row r="50" spans="1:27" ht="16.5" customHeight="1" x14ac:dyDescent="0.2">
      <c r="A50" s="848"/>
      <c r="B50" s="849"/>
      <c r="C50" s="361"/>
      <c r="D50" s="852"/>
      <c r="E50" s="866" t="s">
        <v>242</v>
      </c>
      <c r="F50" s="853"/>
      <c r="G50" s="850"/>
      <c r="H50" s="714"/>
      <c r="I50" s="448"/>
      <c r="J50" s="545" t="s">
        <v>206</v>
      </c>
      <c r="K50" s="546"/>
      <c r="L50" s="547"/>
      <c r="M50" s="548"/>
      <c r="N50" s="549"/>
      <c r="O50" s="549"/>
      <c r="P50" s="550"/>
      <c r="Q50" s="551">
        <v>93</v>
      </c>
      <c r="R50" s="547"/>
      <c r="S50" s="451"/>
      <c r="T50" s="179"/>
      <c r="U50" s="179"/>
      <c r="V50" s="177">
        <v>1</v>
      </c>
      <c r="W50" s="178"/>
      <c r="X50" s="879"/>
    </row>
    <row r="51" spans="1:27" ht="18.75" customHeight="1" x14ac:dyDescent="0.2">
      <c r="A51" s="861"/>
      <c r="B51" s="862"/>
      <c r="C51" s="361"/>
      <c r="D51" s="864"/>
      <c r="E51" s="867" t="s">
        <v>243</v>
      </c>
      <c r="F51" s="865"/>
      <c r="G51" s="863"/>
      <c r="H51" s="714"/>
      <c r="I51" s="855"/>
      <c r="J51" s="274" t="s">
        <v>36</v>
      </c>
      <c r="K51" s="273"/>
      <c r="L51" s="273"/>
      <c r="M51" s="275"/>
      <c r="N51" s="276"/>
      <c r="O51" s="276"/>
      <c r="P51" s="277"/>
      <c r="Q51" s="542">
        <v>350</v>
      </c>
      <c r="R51" s="171"/>
      <c r="S51" s="451"/>
      <c r="T51" s="179"/>
      <c r="U51" s="179"/>
      <c r="V51" s="179">
        <v>1</v>
      </c>
      <c r="W51" s="178"/>
      <c r="X51" s="879"/>
    </row>
    <row r="52" spans="1:27" ht="16.5" customHeight="1" x14ac:dyDescent="0.2">
      <c r="A52" s="848"/>
      <c r="B52" s="849"/>
      <c r="C52" s="361"/>
      <c r="D52" s="852"/>
      <c r="E52" s="450" t="s">
        <v>244</v>
      </c>
      <c r="F52" s="853"/>
      <c r="G52" s="850"/>
      <c r="H52" s="714"/>
      <c r="I52" s="448"/>
      <c r="J52" s="170" t="s">
        <v>36</v>
      </c>
      <c r="K52" s="171"/>
      <c r="L52" s="171"/>
      <c r="M52" s="36"/>
      <c r="N52" s="37"/>
      <c r="O52" s="37"/>
      <c r="P52" s="38"/>
      <c r="Q52" s="542"/>
      <c r="R52" s="171"/>
      <c r="S52" s="451"/>
      <c r="T52" s="179"/>
      <c r="U52" s="179"/>
      <c r="V52" s="179"/>
      <c r="W52" s="178">
        <v>1</v>
      </c>
      <c r="X52" s="879"/>
    </row>
    <row r="53" spans="1:27" ht="28.5" customHeight="1" x14ac:dyDescent="0.2">
      <c r="A53" s="420"/>
      <c r="B53" s="417"/>
      <c r="C53" s="361"/>
      <c r="D53" s="294"/>
      <c r="E53" s="502" t="s">
        <v>143</v>
      </c>
      <c r="F53" s="457"/>
      <c r="G53" s="461"/>
      <c r="H53" s="712"/>
      <c r="I53" s="455"/>
      <c r="J53" s="159"/>
      <c r="K53" s="90"/>
      <c r="L53" s="90"/>
      <c r="M53" s="91"/>
      <c r="N53" s="92"/>
      <c r="O53" s="92"/>
      <c r="P53" s="94"/>
      <c r="Q53" s="399"/>
      <c r="R53" s="90"/>
      <c r="S53" s="454"/>
      <c r="T53" s="203">
        <v>1</v>
      </c>
      <c r="U53" s="203"/>
      <c r="V53" s="162"/>
      <c r="W53" s="163"/>
      <c r="X53" s="879"/>
    </row>
    <row r="54" spans="1:27" ht="13.5" customHeight="1" x14ac:dyDescent="0.2">
      <c r="A54" s="68"/>
      <c r="B54" s="69"/>
      <c r="C54" s="361"/>
      <c r="D54" s="95"/>
      <c r="E54" s="503" t="s">
        <v>100</v>
      </c>
      <c r="F54" s="453"/>
      <c r="G54" s="460"/>
      <c r="H54" s="714"/>
      <c r="I54" s="164"/>
      <c r="J54" s="351"/>
      <c r="K54" s="5"/>
      <c r="L54" s="5"/>
      <c r="M54" s="9"/>
      <c r="N54" s="352"/>
      <c r="O54" s="352"/>
      <c r="P54" s="347"/>
      <c r="Q54" s="541"/>
      <c r="R54" s="97"/>
      <c r="S54" s="452"/>
      <c r="T54" s="174">
        <v>1</v>
      </c>
      <c r="U54" s="174"/>
      <c r="V54" s="174"/>
      <c r="W54" s="175"/>
      <c r="X54" s="879"/>
    </row>
    <row r="55" spans="1:27" ht="13.5" customHeight="1" x14ac:dyDescent="0.2">
      <c r="A55" s="68"/>
      <c r="B55" s="69"/>
      <c r="C55" s="361"/>
      <c r="D55" s="95"/>
      <c r="E55" s="504" t="s">
        <v>121</v>
      </c>
      <c r="F55" s="453"/>
      <c r="G55" s="460"/>
      <c r="H55" s="714"/>
      <c r="I55" s="716"/>
      <c r="J55" s="447"/>
      <c r="K55" s="97"/>
      <c r="L55" s="97"/>
      <c r="M55" s="45"/>
      <c r="N55" s="98"/>
      <c r="O55" s="98"/>
      <c r="P55" s="100"/>
      <c r="Q55" s="541"/>
      <c r="R55" s="97"/>
      <c r="S55" s="452"/>
      <c r="T55" s="174">
        <v>1</v>
      </c>
      <c r="U55" s="174"/>
      <c r="V55" s="174"/>
      <c r="W55" s="175"/>
      <c r="X55" s="879"/>
    </row>
    <row r="56" spans="1:27" ht="12.75" customHeight="1" x14ac:dyDescent="0.2">
      <c r="A56" s="68"/>
      <c r="B56" s="69"/>
      <c r="C56" s="361"/>
      <c r="D56" s="95"/>
      <c r="E56" s="505" t="s">
        <v>147</v>
      </c>
      <c r="F56" s="753"/>
      <c r="G56" s="754"/>
      <c r="H56" s="713"/>
      <c r="I56" s="755"/>
      <c r="J56" s="308"/>
      <c r="K56" s="309"/>
      <c r="L56" s="310"/>
      <c r="M56" s="180"/>
      <c r="N56" s="311"/>
      <c r="O56" s="311"/>
      <c r="P56" s="312"/>
      <c r="Q56" s="543"/>
      <c r="R56" s="310"/>
      <c r="S56" s="313"/>
      <c r="T56" s="157">
        <v>1</v>
      </c>
      <c r="U56" s="157"/>
      <c r="V56" s="314"/>
      <c r="W56" s="315"/>
      <c r="X56" s="879"/>
    </row>
    <row r="57" spans="1:27" ht="27.75" customHeight="1" x14ac:dyDescent="0.2">
      <c r="A57" s="1251"/>
      <c r="B57" s="1249"/>
      <c r="C57" s="1503"/>
      <c r="D57" s="359" t="s">
        <v>38</v>
      </c>
      <c r="E57" s="320" t="s">
        <v>93</v>
      </c>
      <c r="F57" s="1330"/>
      <c r="G57" s="1619" t="s">
        <v>116</v>
      </c>
      <c r="H57" s="1338" t="s">
        <v>46</v>
      </c>
      <c r="I57" s="1536"/>
      <c r="J57" s="35" t="s">
        <v>36</v>
      </c>
      <c r="K57" s="97"/>
      <c r="L57" s="97"/>
      <c r="M57" s="45">
        <v>58.4</v>
      </c>
      <c r="N57" s="98"/>
      <c r="O57" s="98"/>
      <c r="P57" s="100">
        <v>58.4</v>
      </c>
      <c r="Q57" s="541"/>
      <c r="R57" s="97"/>
      <c r="S57" s="1531" t="s">
        <v>74</v>
      </c>
      <c r="T57" s="373"/>
      <c r="U57" s="374">
        <v>0.8</v>
      </c>
      <c r="V57" s="374"/>
      <c r="W57" s="375"/>
      <c r="X57" s="879"/>
    </row>
    <row r="58" spans="1:27" ht="26.25" customHeight="1" x14ac:dyDescent="0.2">
      <c r="A58" s="1251"/>
      <c r="B58" s="1249"/>
      <c r="C58" s="1503"/>
      <c r="D58" s="381"/>
      <c r="E58" s="382" t="s">
        <v>97</v>
      </c>
      <c r="F58" s="1543"/>
      <c r="G58" s="1620"/>
      <c r="H58" s="1533"/>
      <c r="I58" s="1537"/>
      <c r="J58" s="250"/>
      <c r="K58" s="113"/>
      <c r="L58" s="113"/>
      <c r="M58" s="114"/>
      <c r="N58" s="115"/>
      <c r="O58" s="115"/>
      <c r="P58" s="117"/>
      <c r="Q58" s="129"/>
      <c r="R58" s="113"/>
      <c r="S58" s="1532"/>
      <c r="T58" s="376"/>
      <c r="U58" s="377"/>
      <c r="V58" s="377"/>
      <c r="W58" s="378"/>
      <c r="X58" s="879"/>
    </row>
    <row r="59" spans="1:27" ht="17.25" customHeight="1" thickBot="1" x14ac:dyDescent="0.25">
      <c r="A59" s="292"/>
      <c r="B59" s="293"/>
      <c r="C59" s="362"/>
      <c r="D59" s="363"/>
      <c r="E59" s="364"/>
      <c r="F59" s="365"/>
      <c r="G59" s="247"/>
      <c r="H59" s="366"/>
      <c r="I59" s="367"/>
      <c r="J59" s="245" t="s">
        <v>6</v>
      </c>
      <c r="K59" s="248">
        <f t="shared" ref="K59:R59" si="1">SUM(K40:K58)</f>
        <v>867.4</v>
      </c>
      <c r="L59" s="248">
        <f t="shared" si="1"/>
        <v>860.4</v>
      </c>
      <c r="M59" s="248">
        <f t="shared" si="1"/>
        <v>473.4</v>
      </c>
      <c r="N59" s="248">
        <f t="shared" si="1"/>
        <v>58</v>
      </c>
      <c r="O59" s="248">
        <f t="shared" si="1"/>
        <v>0</v>
      </c>
      <c r="P59" s="248">
        <f t="shared" si="1"/>
        <v>415.4</v>
      </c>
      <c r="Q59" s="316">
        <f t="shared" si="1"/>
        <v>501</v>
      </c>
      <c r="R59" s="248">
        <f t="shared" si="1"/>
        <v>58</v>
      </c>
      <c r="S59" s="368"/>
      <c r="T59" s="369"/>
      <c r="U59" s="369"/>
      <c r="V59" s="369"/>
      <c r="W59" s="370"/>
      <c r="X59" s="1495"/>
      <c r="Y59" s="1496"/>
      <c r="Z59" s="1496"/>
      <c r="AA59" s="1496"/>
    </row>
    <row r="60" spans="1:27" ht="13.5" thickBot="1" x14ac:dyDescent="0.25">
      <c r="A60" s="137" t="s">
        <v>5</v>
      </c>
      <c r="B60" s="182" t="s">
        <v>5</v>
      </c>
      <c r="C60" s="1287" t="s">
        <v>8</v>
      </c>
      <c r="D60" s="1287"/>
      <c r="E60" s="1287"/>
      <c r="F60" s="1287"/>
      <c r="G60" s="1287"/>
      <c r="H60" s="1287"/>
      <c r="I60" s="1287"/>
      <c r="J60" s="1287"/>
      <c r="K60" s="183">
        <f t="shared" ref="K60:R60" si="2">K59+K38</f>
        <v>1214.4000000000001</v>
      </c>
      <c r="L60" s="183">
        <f t="shared" si="2"/>
        <v>1200.5999999999999</v>
      </c>
      <c r="M60" s="184">
        <f t="shared" si="2"/>
        <v>724.4</v>
      </c>
      <c r="N60" s="185">
        <f t="shared" si="2"/>
        <v>104.1</v>
      </c>
      <c r="O60" s="185">
        <f t="shared" si="2"/>
        <v>0</v>
      </c>
      <c r="P60" s="186">
        <f t="shared" si="2"/>
        <v>620.29999999999995</v>
      </c>
      <c r="Q60" s="544">
        <f t="shared" si="2"/>
        <v>793.1</v>
      </c>
      <c r="R60" s="183">
        <f t="shared" si="2"/>
        <v>297.89999999999998</v>
      </c>
      <c r="S60" s="1318"/>
      <c r="T60" s="1288"/>
      <c r="U60" s="1288"/>
      <c r="V60" s="1288"/>
      <c r="W60" s="1289"/>
    </row>
    <row r="61" spans="1:27" ht="17.25" customHeight="1" thickBot="1" x14ac:dyDescent="0.25">
      <c r="A61" s="187" t="s">
        <v>5</v>
      </c>
      <c r="B61" s="188" t="s">
        <v>7</v>
      </c>
      <c r="C61" s="1333" t="s">
        <v>50</v>
      </c>
      <c r="D61" s="1334"/>
      <c r="E61" s="1334"/>
      <c r="F61" s="1334"/>
      <c r="G61" s="1334"/>
      <c r="H61" s="1334"/>
      <c r="I61" s="1334"/>
      <c r="J61" s="1334"/>
      <c r="K61" s="1334"/>
      <c r="L61" s="1334"/>
      <c r="M61" s="1334"/>
      <c r="N61" s="1334"/>
      <c r="O61" s="1334"/>
      <c r="P61" s="1334"/>
      <c r="Q61" s="1334"/>
      <c r="R61" s="1334"/>
      <c r="S61" s="1334"/>
      <c r="T61" s="1334"/>
      <c r="U61" s="1334"/>
      <c r="V61" s="1334"/>
      <c r="W61" s="1335"/>
    </row>
    <row r="62" spans="1:27" ht="25.5" customHeight="1" x14ac:dyDescent="0.2">
      <c r="A62" s="68" t="s">
        <v>5</v>
      </c>
      <c r="B62" s="69" t="s">
        <v>7</v>
      </c>
      <c r="C62" s="383" t="s">
        <v>5</v>
      </c>
      <c r="D62" s="189"/>
      <c r="E62" s="190" t="s">
        <v>72</v>
      </c>
      <c r="F62" s="191"/>
      <c r="G62" s="322"/>
      <c r="H62" s="324" t="s">
        <v>46</v>
      </c>
      <c r="I62" s="515"/>
      <c r="J62" s="516" t="s">
        <v>36</v>
      </c>
      <c r="K62" s="192"/>
      <c r="L62" s="192"/>
      <c r="M62" s="193"/>
      <c r="N62" s="194"/>
      <c r="O62" s="194"/>
      <c r="P62" s="195"/>
      <c r="Q62" s="192"/>
      <c r="R62" s="192"/>
      <c r="S62" s="196"/>
      <c r="T62" s="197"/>
      <c r="U62" s="198"/>
      <c r="V62" s="198"/>
      <c r="W62" s="199"/>
    </row>
    <row r="63" spans="1:27" ht="27" customHeight="1" x14ac:dyDescent="0.2">
      <c r="A63" s="1251"/>
      <c r="B63" s="1249"/>
      <c r="C63" s="1503"/>
      <c r="D63" s="1546" t="s">
        <v>5</v>
      </c>
      <c r="E63" s="1615" t="s">
        <v>52</v>
      </c>
      <c r="F63" s="1330" t="s">
        <v>63</v>
      </c>
      <c r="G63" s="1499" t="s">
        <v>108</v>
      </c>
      <c r="H63" s="1617"/>
      <c r="I63" s="1506" t="s">
        <v>68</v>
      </c>
      <c r="J63" s="514" t="s">
        <v>36</v>
      </c>
      <c r="K63" s="200">
        <v>29.1</v>
      </c>
      <c r="L63" s="90">
        <v>29.1</v>
      </c>
      <c r="M63" s="91">
        <v>32</v>
      </c>
      <c r="N63" s="92">
        <v>32</v>
      </c>
      <c r="O63" s="92"/>
      <c r="P63" s="94"/>
      <c r="Q63" s="90">
        <v>32</v>
      </c>
      <c r="R63" s="90">
        <v>32</v>
      </c>
      <c r="S63" s="201" t="s">
        <v>112</v>
      </c>
      <c r="T63" s="202">
        <v>80</v>
      </c>
      <c r="U63" s="203">
        <v>80</v>
      </c>
      <c r="V63" s="203">
        <v>80</v>
      </c>
      <c r="W63" s="204">
        <v>80</v>
      </c>
      <c r="X63" s="879"/>
    </row>
    <row r="64" spans="1:27" ht="21" customHeight="1" x14ac:dyDescent="0.2">
      <c r="A64" s="1251"/>
      <c r="B64" s="1249"/>
      <c r="C64" s="1503"/>
      <c r="D64" s="1547"/>
      <c r="E64" s="1616"/>
      <c r="F64" s="1330"/>
      <c r="G64" s="1500"/>
      <c r="H64" s="1618"/>
      <c r="I64" s="1506"/>
      <c r="J64" s="205"/>
      <c r="K64" s="136"/>
      <c r="L64" s="113"/>
      <c r="M64" s="114"/>
      <c r="N64" s="115"/>
      <c r="O64" s="115"/>
      <c r="P64" s="117"/>
      <c r="Q64" s="113"/>
      <c r="R64" s="113"/>
      <c r="S64" s="181" t="s">
        <v>53</v>
      </c>
      <c r="T64" s="156">
        <v>5</v>
      </c>
      <c r="U64" s="157">
        <v>5</v>
      </c>
      <c r="V64" s="157">
        <v>5</v>
      </c>
      <c r="W64" s="158">
        <v>5</v>
      </c>
      <c r="X64" s="879"/>
    </row>
    <row r="65" spans="1:27" ht="65.25" customHeight="1" x14ac:dyDescent="0.2">
      <c r="A65" s="68"/>
      <c r="B65" s="69"/>
      <c r="C65" s="360"/>
      <c r="D65" s="153" t="s">
        <v>7</v>
      </c>
      <c r="E65" s="47" t="s">
        <v>101</v>
      </c>
      <c r="F65" s="206"/>
      <c r="G65" s="323" t="s">
        <v>109</v>
      </c>
      <c r="H65" s="325"/>
      <c r="I65" s="207"/>
      <c r="J65" s="205" t="s">
        <v>36</v>
      </c>
      <c r="K65" s="136">
        <v>6.5</v>
      </c>
      <c r="L65" s="113">
        <v>6.5</v>
      </c>
      <c r="M65" s="114">
        <v>7</v>
      </c>
      <c r="N65" s="115">
        <v>7</v>
      </c>
      <c r="O65" s="115"/>
      <c r="P65" s="117"/>
      <c r="Q65" s="113">
        <v>7</v>
      </c>
      <c r="R65" s="113">
        <v>7</v>
      </c>
      <c r="S65" s="20" t="s">
        <v>115</v>
      </c>
      <c r="T65" s="16">
        <v>2</v>
      </c>
      <c r="U65" s="16">
        <v>2</v>
      </c>
      <c r="V65" s="16">
        <v>2</v>
      </c>
      <c r="W65" s="158">
        <v>2</v>
      </c>
      <c r="X65" s="879"/>
    </row>
    <row r="66" spans="1:27" ht="17.25" customHeight="1" x14ac:dyDescent="0.2">
      <c r="A66" s="1251"/>
      <c r="B66" s="1249"/>
      <c r="C66" s="1503"/>
      <c r="D66" s="86" t="s">
        <v>38</v>
      </c>
      <c r="E66" s="1504" t="s">
        <v>94</v>
      </c>
      <c r="F66" s="206"/>
      <c r="G66" s="1501" t="s">
        <v>117</v>
      </c>
      <c r="H66" s="325"/>
      <c r="I66" s="1506"/>
      <c r="J66" s="208" t="s">
        <v>36</v>
      </c>
      <c r="K66" s="90"/>
      <c r="L66" s="90"/>
      <c r="M66" s="91">
        <v>7</v>
      </c>
      <c r="N66" s="92">
        <v>7</v>
      </c>
      <c r="O66" s="92"/>
      <c r="P66" s="94"/>
      <c r="Q66" s="90">
        <v>7</v>
      </c>
      <c r="R66" s="90">
        <v>7</v>
      </c>
      <c r="S66" s="39" t="s">
        <v>113</v>
      </c>
      <c r="T66" s="17"/>
      <c r="U66" s="17">
        <v>20</v>
      </c>
      <c r="V66" s="17">
        <v>20</v>
      </c>
      <c r="W66" s="204">
        <v>20</v>
      </c>
      <c r="X66" s="879"/>
    </row>
    <row r="67" spans="1:27" ht="30" customHeight="1" x14ac:dyDescent="0.2">
      <c r="A67" s="1251"/>
      <c r="B67" s="1249"/>
      <c r="C67" s="1503"/>
      <c r="D67" s="153"/>
      <c r="E67" s="1505"/>
      <c r="F67" s="206"/>
      <c r="G67" s="1502"/>
      <c r="H67" s="325"/>
      <c r="I67" s="1506"/>
      <c r="J67" s="205"/>
      <c r="K67" s="136"/>
      <c r="L67" s="113"/>
      <c r="M67" s="114"/>
      <c r="N67" s="115"/>
      <c r="O67" s="115"/>
      <c r="P67" s="117"/>
      <c r="Q67" s="113"/>
      <c r="R67" s="113"/>
      <c r="S67" s="40"/>
      <c r="T67" s="16"/>
      <c r="U67" s="16"/>
      <c r="V67" s="16"/>
      <c r="W67" s="158"/>
      <c r="X67" s="868"/>
    </row>
    <row r="68" spans="1:27" ht="48" customHeight="1" x14ac:dyDescent="0.2">
      <c r="A68" s="68"/>
      <c r="B68" s="69"/>
      <c r="C68" s="384"/>
      <c r="D68" s="131" t="s">
        <v>39</v>
      </c>
      <c r="E68" s="385" t="s">
        <v>130</v>
      </c>
      <c r="F68" s="424"/>
      <c r="G68" s="423" t="s">
        <v>170</v>
      </c>
      <c r="H68" s="419"/>
      <c r="I68" s="416"/>
      <c r="J68" s="205" t="s">
        <v>36</v>
      </c>
      <c r="K68" s="113"/>
      <c r="L68" s="113"/>
      <c r="M68" s="114">
        <v>25</v>
      </c>
      <c r="N68" s="115">
        <v>25</v>
      </c>
      <c r="O68" s="115"/>
      <c r="P68" s="117"/>
      <c r="Q68" s="113">
        <v>15</v>
      </c>
      <c r="R68" s="113">
        <v>10</v>
      </c>
      <c r="S68" s="379" t="s">
        <v>144</v>
      </c>
      <c r="T68" s="19"/>
      <c r="U68" s="19">
        <v>100</v>
      </c>
      <c r="V68" s="19">
        <v>100</v>
      </c>
      <c r="W68" s="380">
        <v>100</v>
      </c>
      <c r="X68" s="879"/>
    </row>
    <row r="69" spans="1:27" ht="27.75" customHeight="1" x14ac:dyDescent="0.2">
      <c r="A69" s="420"/>
      <c r="B69" s="417"/>
      <c r="C69" s="384"/>
      <c r="D69" s="131"/>
      <c r="E69" s="496" t="s">
        <v>83</v>
      </c>
      <c r="F69" s="497"/>
      <c r="G69" s="498" t="s">
        <v>118</v>
      </c>
      <c r="H69" s="499"/>
      <c r="I69" s="500"/>
      <c r="J69" s="501" t="s">
        <v>36</v>
      </c>
      <c r="K69" s="479">
        <v>37.1</v>
      </c>
      <c r="L69" s="479">
        <f>37.1+8.3</f>
        <v>45.4</v>
      </c>
      <c r="M69" s="114"/>
      <c r="N69" s="115"/>
      <c r="O69" s="115"/>
      <c r="P69" s="117"/>
      <c r="Q69" s="113"/>
      <c r="R69" s="113"/>
      <c r="S69" s="20" t="s">
        <v>84</v>
      </c>
      <c r="T69" s="16">
        <v>100</v>
      </c>
      <c r="U69" s="16"/>
      <c r="V69" s="16"/>
      <c r="W69" s="158"/>
      <c r="X69" s="879"/>
    </row>
    <row r="70" spans="1:27" ht="17.25" customHeight="1" thickBot="1" x14ac:dyDescent="0.25">
      <c r="A70" s="292"/>
      <c r="B70" s="293"/>
      <c r="C70" s="362"/>
      <c r="D70" s="363"/>
      <c r="E70" s="364"/>
      <c r="F70" s="365"/>
      <c r="G70" s="247"/>
      <c r="H70" s="366"/>
      <c r="I70" s="367"/>
      <c r="J70" s="245" t="s">
        <v>6</v>
      </c>
      <c r="K70" s="248">
        <f>SUM(K63:K69)</f>
        <v>72.7</v>
      </c>
      <c r="L70" s="248">
        <f>SUM(L63:L69)</f>
        <v>81</v>
      </c>
      <c r="M70" s="316">
        <f>SUM(M63:M68)</f>
        <v>71</v>
      </c>
      <c r="N70" s="317">
        <f>SUM(N63:N68)</f>
        <v>71</v>
      </c>
      <c r="O70" s="317">
        <f>SUM(O66:O68)</f>
        <v>0</v>
      </c>
      <c r="P70" s="247">
        <f>SUM(P66:P68)</f>
        <v>0</v>
      </c>
      <c r="Q70" s="248">
        <f>SUM(Q63:Q68)</f>
        <v>61</v>
      </c>
      <c r="R70" s="248">
        <f>SUM(R63:R68)</f>
        <v>56</v>
      </c>
      <c r="S70" s="368"/>
      <c r="T70" s="369"/>
      <c r="U70" s="369"/>
      <c r="V70" s="369"/>
      <c r="W70" s="370"/>
      <c r="X70" s="1495"/>
      <c r="Y70" s="1496"/>
      <c r="Z70" s="1496"/>
      <c r="AA70" s="1496"/>
    </row>
    <row r="71" spans="1:27" ht="13.5" thickBot="1" x14ac:dyDescent="0.25">
      <c r="A71" s="212" t="s">
        <v>5</v>
      </c>
      <c r="B71" s="188" t="s">
        <v>7</v>
      </c>
      <c r="C71" s="1287" t="s">
        <v>8</v>
      </c>
      <c r="D71" s="1287"/>
      <c r="E71" s="1287"/>
      <c r="F71" s="1287"/>
      <c r="G71" s="1287"/>
      <c r="H71" s="1287"/>
      <c r="I71" s="1287"/>
      <c r="J71" s="1287"/>
      <c r="K71" s="213">
        <f t="shared" ref="K71:R71" si="3">K70</f>
        <v>72.7</v>
      </c>
      <c r="L71" s="213">
        <f t="shared" si="3"/>
        <v>81</v>
      </c>
      <c r="M71" s="214">
        <f>M70</f>
        <v>71</v>
      </c>
      <c r="N71" s="215">
        <f t="shared" si="3"/>
        <v>71</v>
      </c>
      <c r="O71" s="215">
        <f t="shared" si="3"/>
        <v>0</v>
      </c>
      <c r="P71" s="216">
        <f t="shared" si="3"/>
        <v>0</v>
      </c>
      <c r="Q71" s="213">
        <f t="shared" si="3"/>
        <v>61</v>
      </c>
      <c r="R71" s="213">
        <f t="shared" si="3"/>
        <v>56</v>
      </c>
      <c r="S71" s="1318"/>
      <c r="T71" s="1288"/>
      <c r="U71" s="1288"/>
      <c r="V71" s="1288"/>
      <c r="W71" s="1289"/>
    </row>
    <row r="72" spans="1:27" ht="17.25" customHeight="1" thickBot="1" x14ac:dyDescent="0.25">
      <c r="A72" s="187" t="s">
        <v>5</v>
      </c>
      <c r="B72" s="188" t="s">
        <v>38</v>
      </c>
      <c r="C72" s="1319" t="s">
        <v>222</v>
      </c>
      <c r="D72" s="1320"/>
      <c r="E72" s="1320"/>
      <c r="F72" s="1320"/>
      <c r="G72" s="1320"/>
      <c r="H72" s="1320"/>
      <c r="I72" s="1320"/>
      <c r="J72" s="1320"/>
      <c r="K72" s="1320"/>
      <c r="L72" s="1320"/>
      <c r="M72" s="1320"/>
      <c r="N72" s="1320"/>
      <c r="O72" s="1320"/>
      <c r="P72" s="1320"/>
      <c r="Q72" s="1320"/>
      <c r="R72" s="1320"/>
      <c r="S72" s="1320"/>
      <c r="T72" s="1320"/>
      <c r="U72" s="1320"/>
      <c r="V72" s="1320"/>
      <c r="W72" s="1321"/>
    </row>
    <row r="73" spans="1:27" ht="28.5" customHeight="1" x14ac:dyDescent="0.2">
      <c r="A73" s="916" t="s">
        <v>5</v>
      </c>
      <c r="B73" s="925" t="s">
        <v>38</v>
      </c>
      <c r="C73" s="426" t="s">
        <v>5</v>
      </c>
      <c r="D73" s="217"/>
      <c r="E73" s="218" t="s">
        <v>76</v>
      </c>
      <c r="F73" s="219"/>
      <c r="G73" s="513"/>
      <c r="H73" s="388"/>
      <c r="I73" s="389"/>
      <c r="J73" s="220"/>
      <c r="K73" s="221"/>
      <c r="L73" s="221"/>
      <c r="M73" s="222"/>
      <c r="N73" s="223"/>
      <c r="O73" s="223"/>
      <c r="P73" s="224"/>
      <c r="Q73" s="221"/>
      <c r="R73" s="221"/>
      <c r="S73" s="225"/>
      <c r="T73" s="226"/>
      <c r="U73" s="227"/>
      <c r="V73" s="227"/>
      <c r="W73" s="228"/>
      <c r="X73" s="879"/>
    </row>
    <row r="74" spans="1:27" ht="31.5" customHeight="1" x14ac:dyDescent="0.2">
      <c r="A74" s="917"/>
      <c r="B74" s="920"/>
      <c r="C74" s="915"/>
      <c r="D74" s="230" t="s">
        <v>5</v>
      </c>
      <c r="E74" s="462" t="s">
        <v>54</v>
      </c>
      <c r="F74" s="229"/>
      <c r="G74" s="929" t="s">
        <v>110</v>
      </c>
      <c r="H74" s="927" t="s">
        <v>46</v>
      </c>
      <c r="I74" s="918" t="s">
        <v>66</v>
      </c>
      <c r="J74" s="231" t="s">
        <v>36</v>
      </c>
      <c r="K74" s="132">
        <v>5.8</v>
      </c>
      <c r="L74" s="132">
        <v>5.8</v>
      </c>
      <c r="M74" s="133">
        <v>6</v>
      </c>
      <c r="N74" s="134">
        <v>6</v>
      </c>
      <c r="O74" s="134"/>
      <c r="P74" s="135"/>
      <c r="Q74" s="132">
        <v>6</v>
      </c>
      <c r="R74" s="132">
        <v>6</v>
      </c>
      <c r="S74" s="327" t="s">
        <v>57</v>
      </c>
      <c r="T74" s="18">
        <v>2</v>
      </c>
      <c r="U74" s="18">
        <v>3</v>
      </c>
      <c r="V74" s="232">
        <v>3</v>
      </c>
      <c r="W74" s="233">
        <v>3</v>
      </c>
      <c r="X74" s="879"/>
    </row>
    <row r="75" spans="1:27" ht="18" customHeight="1" x14ac:dyDescent="0.2">
      <c r="A75" s="917"/>
      <c r="B75" s="920"/>
      <c r="C75" s="915"/>
      <c r="D75" s="922" t="s">
        <v>7</v>
      </c>
      <c r="E75" s="1504" t="s">
        <v>85</v>
      </c>
      <c r="F75" s="1324" t="s">
        <v>73</v>
      </c>
      <c r="G75" s="738" t="s">
        <v>111</v>
      </c>
      <c r="H75" s="927"/>
      <c r="I75" s="739"/>
      <c r="J75" s="398" t="s">
        <v>36</v>
      </c>
      <c r="K75" s="90">
        <v>32.200000000000003</v>
      </c>
      <c r="L75" s="90">
        <v>33.700000000000003</v>
      </c>
      <c r="M75" s="91"/>
      <c r="N75" s="92"/>
      <c r="O75" s="92"/>
      <c r="P75" s="94"/>
      <c r="Q75" s="90"/>
      <c r="R75" s="90"/>
      <c r="S75" s="780" t="s">
        <v>58</v>
      </c>
      <c r="T75" s="17">
        <v>1</v>
      </c>
      <c r="U75" s="17">
        <v>1</v>
      </c>
      <c r="V75" s="203"/>
      <c r="W75" s="163"/>
      <c r="X75" s="879"/>
    </row>
    <row r="76" spans="1:27" ht="21" customHeight="1" x14ac:dyDescent="0.2">
      <c r="A76" s="917"/>
      <c r="B76" s="920"/>
      <c r="C76" s="386"/>
      <c r="D76" s="922"/>
      <c r="E76" s="1470"/>
      <c r="F76" s="1325"/>
      <c r="G76" s="738"/>
      <c r="H76" s="927"/>
      <c r="I76" s="739"/>
      <c r="J76" s="180" t="s">
        <v>221</v>
      </c>
      <c r="K76" s="113"/>
      <c r="L76" s="113"/>
      <c r="M76" s="114">
        <v>33.700000000000003</v>
      </c>
      <c r="N76" s="115"/>
      <c r="O76" s="115"/>
      <c r="P76" s="117">
        <v>33.700000000000003</v>
      </c>
      <c r="Q76" s="113"/>
      <c r="R76" s="113"/>
      <c r="S76" s="20"/>
      <c r="T76" s="16"/>
      <c r="U76" s="16"/>
      <c r="V76" s="157"/>
      <c r="W76" s="315"/>
      <c r="X76" s="879"/>
    </row>
    <row r="77" spans="1:27" ht="18" customHeight="1" x14ac:dyDescent="0.2">
      <c r="A77" s="917"/>
      <c r="B77" s="920"/>
      <c r="C77" s="386"/>
      <c r="D77" s="922" t="s">
        <v>38</v>
      </c>
      <c r="E77" s="1634" t="s">
        <v>131</v>
      </c>
      <c r="F77" s="234"/>
      <c r="G77" s="745" t="s">
        <v>194</v>
      </c>
      <c r="H77" s="927"/>
      <c r="I77" s="746"/>
      <c r="J77" s="208" t="s">
        <v>36</v>
      </c>
      <c r="K77" s="94">
        <v>14.5</v>
      </c>
      <c r="L77" s="90">
        <v>20</v>
      </c>
      <c r="M77" s="93"/>
      <c r="N77" s="92"/>
      <c r="O77" s="92"/>
      <c r="P77" s="94"/>
      <c r="Q77" s="90"/>
      <c r="R77" s="90"/>
      <c r="S77" s="750" t="s">
        <v>58</v>
      </c>
      <c r="T77" s="17">
        <v>1</v>
      </c>
      <c r="U77" s="17">
        <v>1</v>
      </c>
      <c r="V77" s="743"/>
      <c r="W77" s="744"/>
      <c r="X77" s="879"/>
    </row>
    <row r="78" spans="1:27" ht="20.25" customHeight="1" x14ac:dyDescent="0.2">
      <c r="A78" s="917"/>
      <c r="B78" s="920"/>
      <c r="C78" s="386"/>
      <c r="D78" s="922"/>
      <c r="E78" s="1455"/>
      <c r="F78" s="747"/>
      <c r="G78" s="928"/>
      <c r="H78" s="927"/>
      <c r="I78" s="746"/>
      <c r="J78" s="664" t="s">
        <v>221</v>
      </c>
      <c r="K78" s="117"/>
      <c r="L78" s="113"/>
      <c r="M78" s="116">
        <v>14.4</v>
      </c>
      <c r="N78" s="115"/>
      <c r="O78" s="115"/>
      <c r="P78" s="117">
        <v>14.4</v>
      </c>
      <c r="Q78" s="113"/>
      <c r="R78" s="113"/>
      <c r="S78" s="751"/>
      <c r="T78" s="16"/>
      <c r="U78" s="16"/>
      <c r="V78" s="741"/>
      <c r="W78" s="742"/>
      <c r="X78" s="879"/>
    </row>
    <row r="79" spans="1:27" ht="43.5" customHeight="1" x14ac:dyDescent="0.2">
      <c r="A79" s="917"/>
      <c r="B79" s="920"/>
      <c r="C79" s="386"/>
      <c r="D79" s="230" t="s">
        <v>39</v>
      </c>
      <c r="E79" s="532" t="s">
        <v>217</v>
      </c>
      <c r="F79" s="234"/>
      <c r="G79" s="554"/>
      <c r="H79" s="927"/>
      <c r="I79" s="919"/>
      <c r="J79" s="555" t="s">
        <v>36</v>
      </c>
      <c r="K79" s="108"/>
      <c r="L79" s="108"/>
      <c r="M79" s="109">
        <v>15</v>
      </c>
      <c r="N79" s="110"/>
      <c r="O79" s="110"/>
      <c r="P79" s="404">
        <v>15</v>
      </c>
      <c r="Q79" s="108"/>
      <c r="R79" s="108"/>
      <c r="S79" s="463" t="s">
        <v>207</v>
      </c>
      <c r="T79" s="17"/>
      <c r="U79" s="17">
        <v>1</v>
      </c>
      <c r="V79" s="210"/>
      <c r="W79" s="211"/>
      <c r="X79" s="879"/>
    </row>
    <row r="80" spans="1:27" ht="43.5" customHeight="1" x14ac:dyDescent="0.2">
      <c r="A80" s="917"/>
      <c r="B80" s="920"/>
      <c r="C80" s="386"/>
      <c r="D80" s="230" t="s">
        <v>40</v>
      </c>
      <c r="E80" s="48" t="s">
        <v>218</v>
      </c>
      <c r="F80" s="570"/>
      <c r="G80" s="554"/>
      <c r="H80" s="927"/>
      <c r="I80" s="919"/>
      <c r="J80" s="555" t="s">
        <v>36</v>
      </c>
      <c r="K80" s="108"/>
      <c r="L80" s="108"/>
      <c r="M80" s="109">
        <v>10</v>
      </c>
      <c r="N80" s="110">
        <v>10</v>
      </c>
      <c r="O80" s="110"/>
      <c r="P80" s="404"/>
      <c r="Q80" s="108"/>
      <c r="R80" s="108"/>
      <c r="S80" s="645" t="s">
        <v>208</v>
      </c>
      <c r="T80" s="19"/>
      <c r="U80" s="19">
        <v>1</v>
      </c>
      <c r="V80" s="210"/>
      <c r="W80" s="211"/>
      <c r="X80" s="879"/>
      <c r="Y80" s="947"/>
      <c r="Z80" s="947"/>
    </row>
    <row r="81" spans="1:41" ht="12.75" customHeight="1" x14ac:dyDescent="0.2">
      <c r="A81" s="917"/>
      <c r="B81" s="920"/>
      <c r="C81" s="915"/>
      <c r="D81" s="922" t="s">
        <v>41</v>
      </c>
      <c r="E81" s="914" t="s">
        <v>86</v>
      </c>
      <c r="F81" s="234"/>
      <c r="G81" s="1626" t="s">
        <v>198</v>
      </c>
      <c r="H81" s="927"/>
      <c r="I81" s="1538"/>
      <c r="J81" s="35"/>
      <c r="K81" s="97"/>
      <c r="L81" s="97"/>
      <c r="M81" s="45"/>
      <c r="N81" s="98"/>
      <c r="O81" s="98"/>
      <c r="P81" s="100"/>
      <c r="Q81" s="97"/>
      <c r="R81" s="97"/>
      <c r="S81" s="338"/>
      <c r="T81" s="15"/>
      <c r="U81" s="15"/>
      <c r="V81" s="151"/>
      <c r="W81" s="152"/>
      <c r="X81" s="879"/>
    </row>
    <row r="82" spans="1:41" ht="25.5" customHeight="1" x14ac:dyDescent="0.2">
      <c r="A82" s="917"/>
      <c r="B82" s="920"/>
      <c r="C82" s="386"/>
      <c r="D82" s="922"/>
      <c r="E82" s="914" t="s">
        <v>88</v>
      </c>
      <c r="F82" s="234"/>
      <c r="G82" s="1627"/>
      <c r="H82" s="927"/>
      <c r="I82" s="1538"/>
      <c r="J82" s="35" t="s">
        <v>36</v>
      </c>
      <c r="K82" s="97">
        <v>1</v>
      </c>
      <c r="L82" s="97">
        <v>1</v>
      </c>
      <c r="M82" s="45">
        <v>2</v>
      </c>
      <c r="N82" s="98">
        <v>2</v>
      </c>
      <c r="O82" s="98"/>
      <c r="P82" s="100"/>
      <c r="Q82" s="97">
        <v>2</v>
      </c>
      <c r="R82" s="97">
        <v>2</v>
      </c>
      <c r="S82" s="338" t="s">
        <v>87</v>
      </c>
      <c r="T82" s="15">
        <v>1</v>
      </c>
      <c r="U82" s="15">
        <v>1</v>
      </c>
      <c r="V82" s="151">
        <v>1</v>
      </c>
      <c r="W82" s="152">
        <v>1</v>
      </c>
      <c r="X82" s="879"/>
    </row>
    <row r="83" spans="1:41" ht="25.5" customHeight="1" x14ac:dyDescent="0.2">
      <c r="A83" s="917"/>
      <c r="B83" s="920"/>
      <c r="C83" s="386"/>
      <c r="D83" s="922"/>
      <c r="E83" s="914" t="s">
        <v>55</v>
      </c>
      <c r="F83" s="569"/>
      <c r="G83" s="1628"/>
      <c r="H83" s="927"/>
      <c r="I83" s="1538"/>
      <c r="J83" s="35" t="s">
        <v>36</v>
      </c>
      <c r="K83" s="97"/>
      <c r="L83" s="97"/>
      <c r="M83" s="45">
        <v>10</v>
      </c>
      <c r="N83" s="98">
        <v>10</v>
      </c>
      <c r="O83" s="98"/>
      <c r="P83" s="100"/>
      <c r="Q83" s="97"/>
      <c r="R83" s="100">
        <v>10</v>
      </c>
      <c r="S83" s="338" t="s">
        <v>56</v>
      </c>
      <c r="T83" s="15"/>
      <c r="U83" s="15">
        <v>200</v>
      </c>
      <c r="V83" s="151"/>
      <c r="W83" s="152">
        <v>200</v>
      </c>
      <c r="X83" s="879"/>
    </row>
    <row r="84" spans="1:41" ht="33" customHeight="1" x14ac:dyDescent="0.2">
      <c r="A84" s="917"/>
      <c r="B84" s="920"/>
      <c r="C84" s="386"/>
      <c r="D84" s="230" t="s">
        <v>60</v>
      </c>
      <c r="E84" s="48" t="s">
        <v>92</v>
      </c>
      <c r="F84" s="570"/>
      <c r="G84" s="561" t="s">
        <v>119</v>
      </c>
      <c r="H84" s="927"/>
      <c r="I84" s="1629"/>
      <c r="J84" s="107" t="s">
        <v>36</v>
      </c>
      <c r="K84" s="404">
        <v>5</v>
      </c>
      <c r="L84" s="108">
        <v>5</v>
      </c>
      <c r="M84" s="111">
        <v>5</v>
      </c>
      <c r="N84" s="110">
        <v>5</v>
      </c>
      <c r="O84" s="110"/>
      <c r="P84" s="404"/>
      <c r="Q84" s="108">
        <v>5</v>
      </c>
      <c r="R84" s="108">
        <v>5</v>
      </c>
      <c r="S84" s="565" t="s">
        <v>114</v>
      </c>
      <c r="T84" s="19">
        <v>1</v>
      </c>
      <c r="U84" s="19">
        <v>1</v>
      </c>
      <c r="V84" s="210">
        <v>1</v>
      </c>
      <c r="W84" s="211">
        <v>1</v>
      </c>
      <c r="X84" s="879"/>
    </row>
    <row r="85" spans="1:41" ht="45" customHeight="1" x14ac:dyDescent="0.2">
      <c r="A85" s="917"/>
      <c r="B85" s="920"/>
      <c r="C85" s="386"/>
      <c r="D85" s="230" t="s">
        <v>79</v>
      </c>
      <c r="E85" s="532" t="s">
        <v>219</v>
      </c>
      <c r="F85" s="780"/>
      <c r="G85" s="644" t="s">
        <v>197</v>
      </c>
      <c r="H85" s="956"/>
      <c r="I85" s="973"/>
      <c r="J85" s="345" t="s">
        <v>36</v>
      </c>
      <c r="K85" s="562"/>
      <c r="L85" s="567"/>
      <c r="M85" s="562"/>
      <c r="N85" s="532"/>
      <c r="O85" s="532"/>
      <c r="P85" s="532"/>
      <c r="Q85" s="568">
        <v>15</v>
      </c>
      <c r="R85" s="567"/>
      <c r="S85" s="562" t="s">
        <v>58</v>
      </c>
      <c r="T85" s="532"/>
      <c r="U85" s="532"/>
      <c r="V85" s="532">
        <v>1</v>
      </c>
      <c r="W85" s="923"/>
      <c r="X85" s="879"/>
    </row>
    <row r="86" spans="1:41" ht="27.75" customHeight="1" x14ac:dyDescent="0.2">
      <c r="A86" s="1308"/>
      <c r="B86" s="1309"/>
      <c r="C86" s="1625"/>
      <c r="D86" s="921" t="s">
        <v>80</v>
      </c>
      <c r="E86" s="1253" t="s">
        <v>175</v>
      </c>
      <c r="F86" s="1311" t="s">
        <v>151</v>
      </c>
      <c r="G86" s="1645" t="s">
        <v>202</v>
      </c>
      <c r="H86" s="1647" t="s">
        <v>133</v>
      </c>
      <c r="I86" s="1637" t="s">
        <v>152</v>
      </c>
      <c r="J86" s="398" t="s">
        <v>36</v>
      </c>
      <c r="K86" s="90">
        <v>3</v>
      </c>
      <c r="L86" s="90">
        <v>4.0999999999999996</v>
      </c>
      <c r="M86" s="91">
        <v>30</v>
      </c>
      <c r="N86" s="399">
        <v>30</v>
      </c>
      <c r="O86" s="399"/>
      <c r="P86" s="400"/>
      <c r="Q86" s="401"/>
      <c r="R86" s="401"/>
      <c r="S86" s="780" t="s">
        <v>224</v>
      </c>
      <c r="T86" s="509"/>
      <c r="U86" s="17">
        <v>1</v>
      </c>
      <c r="V86" s="203"/>
      <c r="W86" s="321"/>
      <c r="X86" s="879"/>
    </row>
    <row r="87" spans="1:41" ht="28.5" customHeight="1" x14ac:dyDescent="0.2">
      <c r="A87" s="1308"/>
      <c r="B87" s="1309"/>
      <c r="C87" s="1625"/>
      <c r="D87" s="924"/>
      <c r="E87" s="1305"/>
      <c r="F87" s="1507"/>
      <c r="G87" s="1646"/>
      <c r="H87" s="1648"/>
      <c r="I87" s="1638"/>
      <c r="J87" s="180" t="s">
        <v>75</v>
      </c>
      <c r="K87" s="113"/>
      <c r="L87" s="113"/>
      <c r="M87" s="114"/>
      <c r="N87" s="129"/>
      <c r="O87" s="129"/>
      <c r="P87" s="249"/>
      <c r="Q87" s="330"/>
      <c r="R87" s="331"/>
      <c r="S87" s="510" t="s">
        <v>161</v>
      </c>
      <c r="T87" s="511">
        <v>1</v>
      </c>
      <c r="U87" s="512"/>
      <c r="V87" s="157"/>
      <c r="W87" s="402"/>
      <c r="X87" s="879"/>
    </row>
    <row r="88" spans="1:41" ht="30" customHeight="1" x14ac:dyDescent="0.2">
      <c r="A88" s="917"/>
      <c r="B88" s="920"/>
      <c r="C88" s="386"/>
      <c r="D88" s="949"/>
      <c r="E88" s="506" t="s">
        <v>165</v>
      </c>
      <c r="F88" s="749"/>
      <c r="G88" s="563" t="s">
        <v>195</v>
      </c>
      <c r="H88" s="717" t="s">
        <v>133</v>
      </c>
      <c r="I88" s="507" t="s">
        <v>210</v>
      </c>
      <c r="J88" s="556" t="s">
        <v>36</v>
      </c>
      <c r="K88" s="559">
        <v>20</v>
      </c>
      <c r="L88" s="557">
        <v>20</v>
      </c>
      <c r="M88" s="564"/>
      <c r="N88" s="558"/>
      <c r="O88" s="558"/>
      <c r="P88" s="559"/>
      <c r="Q88" s="560"/>
      <c r="R88" s="560"/>
      <c r="S88" s="566" t="s">
        <v>164</v>
      </c>
      <c r="T88" s="508">
        <v>1</v>
      </c>
      <c r="U88" s="508"/>
      <c r="V88" s="210"/>
      <c r="W88" s="211"/>
      <c r="X88" s="879"/>
    </row>
    <row r="89" spans="1:41" ht="43.5" customHeight="1" x14ac:dyDescent="0.2">
      <c r="A89" s="917"/>
      <c r="B89" s="920"/>
      <c r="C89" s="386"/>
      <c r="D89" s="950"/>
      <c r="E89" s="472" t="s">
        <v>132</v>
      </c>
      <c r="F89" s="748"/>
      <c r="G89" s="740" t="s">
        <v>196</v>
      </c>
      <c r="H89" s="473"/>
      <c r="I89" s="474"/>
      <c r="J89" s="475" t="s">
        <v>36</v>
      </c>
      <c r="K89" s="737"/>
      <c r="L89" s="465"/>
      <c r="M89" s="466"/>
      <c r="N89" s="467"/>
      <c r="O89" s="467"/>
      <c r="P89" s="468"/>
      <c r="Q89" s="465"/>
      <c r="R89" s="465"/>
      <c r="S89" s="476" t="s">
        <v>58</v>
      </c>
      <c r="T89" s="469"/>
      <c r="U89" s="469">
        <v>1</v>
      </c>
      <c r="V89" s="470"/>
      <c r="W89" s="471"/>
      <c r="X89" s="879"/>
    </row>
    <row r="90" spans="1:41" ht="17.25" customHeight="1" thickBot="1" x14ac:dyDescent="0.25">
      <c r="A90" s="306"/>
      <c r="B90" s="305"/>
      <c r="C90" s="362"/>
      <c r="D90" s="363"/>
      <c r="E90" s="364"/>
      <c r="F90" s="365"/>
      <c r="G90" s="247"/>
      <c r="H90" s="366"/>
      <c r="I90" s="367"/>
      <c r="J90" s="245" t="s">
        <v>6</v>
      </c>
      <c r="K90" s="248">
        <f>SUM(K74:K88)</f>
        <v>81.5</v>
      </c>
      <c r="L90" s="248">
        <f>SUM(L74:L88)</f>
        <v>89.6</v>
      </c>
      <c r="M90" s="316">
        <f>SUM(M74:M88)</f>
        <v>126.1</v>
      </c>
      <c r="N90" s="316">
        <f>SUM(N74:N87)</f>
        <v>63</v>
      </c>
      <c r="O90" s="316">
        <f>SUM(O74:O87)</f>
        <v>0</v>
      </c>
      <c r="P90" s="316">
        <f>SUM(P74:P87)</f>
        <v>63.1</v>
      </c>
      <c r="Q90" s="248">
        <f>SUM(Q74:Q89)</f>
        <v>28</v>
      </c>
      <c r="R90" s="248">
        <f>SUM(R74:R89)</f>
        <v>23</v>
      </c>
      <c r="S90" s="368"/>
      <c r="T90" s="369"/>
      <c r="U90" s="369"/>
      <c r="V90" s="369"/>
      <c r="W90" s="370"/>
      <c r="X90" s="1496"/>
      <c r="Y90" s="1496"/>
      <c r="Z90" s="1496"/>
      <c r="AA90" s="1496"/>
    </row>
    <row r="91" spans="1:41" ht="27.75" customHeight="1" x14ac:dyDescent="0.2">
      <c r="A91" s="674" t="s">
        <v>5</v>
      </c>
      <c r="B91" s="675" t="s">
        <v>38</v>
      </c>
      <c r="C91" s="426" t="s">
        <v>7</v>
      </c>
      <c r="D91" s="235"/>
      <c r="E91" s="617" t="s">
        <v>163</v>
      </c>
      <c r="F91" s="394" t="s">
        <v>73</v>
      </c>
      <c r="G91" s="414"/>
      <c r="H91" s="388"/>
      <c r="I91" s="658"/>
      <c r="J91" s="662"/>
      <c r="K91" s="390"/>
      <c r="L91" s="390"/>
      <c r="M91" s="391"/>
      <c r="N91" s="392"/>
      <c r="O91" s="392"/>
      <c r="P91" s="393"/>
      <c r="Q91" s="390"/>
      <c r="R91" s="390"/>
      <c r="S91" s="669"/>
      <c r="T91" s="395"/>
      <c r="U91" s="396"/>
      <c r="V91" s="396"/>
      <c r="W91" s="397"/>
      <c r="X91" s="881"/>
      <c r="Y91" s="101"/>
      <c r="Z91" s="101"/>
      <c r="AA91" s="101"/>
      <c r="AB91" s="236"/>
      <c r="AC91" s="237"/>
      <c r="AD91" s="237"/>
      <c r="AE91" s="237"/>
      <c r="AF91" s="101"/>
      <c r="AG91" s="101"/>
      <c r="AH91" s="101"/>
      <c r="AI91" s="101"/>
      <c r="AJ91" s="101"/>
      <c r="AK91" s="101"/>
      <c r="AL91" s="101"/>
      <c r="AM91" s="101"/>
      <c r="AN91" s="101"/>
      <c r="AO91" s="101"/>
    </row>
    <row r="92" spans="1:41" ht="38.25" customHeight="1" x14ac:dyDescent="0.2">
      <c r="A92" s="680"/>
      <c r="B92" s="681"/>
      <c r="C92" s="682"/>
      <c r="D92" s="230" t="s">
        <v>5</v>
      </c>
      <c r="E92" s="618" t="s">
        <v>148</v>
      </c>
      <c r="F92" s="619"/>
      <c r="G92" s="620" t="s">
        <v>200</v>
      </c>
      <c r="H92" s="403" t="s">
        <v>46</v>
      </c>
      <c r="I92" s="659" t="s">
        <v>66</v>
      </c>
      <c r="J92" s="663" t="s">
        <v>36</v>
      </c>
      <c r="K92" s="108"/>
      <c r="L92" s="108"/>
      <c r="M92" s="109">
        <v>100</v>
      </c>
      <c r="N92" s="110">
        <v>100</v>
      </c>
      <c r="O92" s="110"/>
      <c r="P92" s="404"/>
      <c r="Q92" s="108">
        <v>200</v>
      </c>
      <c r="R92" s="108">
        <v>200</v>
      </c>
      <c r="S92" s="670" t="s">
        <v>174</v>
      </c>
      <c r="T92" s="156"/>
      <c r="U92" s="157">
        <v>3</v>
      </c>
      <c r="V92" s="157">
        <v>5</v>
      </c>
      <c r="W92" s="158">
        <v>5</v>
      </c>
      <c r="X92" s="879"/>
    </row>
    <row r="93" spans="1:41" s="339" customFormat="1" ht="29.25" customHeight="1" x14ac:dyDescent="0.2">
      <c r="A93" s="531"/>
      <c r="B93" s="615"/>
      <c r="C93" s="616"/>
      <c r="D93" s="636" t="s">
        <v>7</v>
      </c>
      <c r="E93" s="532" t="s">
        <v>245</v>
      </c>
      <c r="F93" s="637"/>
      <c r="G93" s="638"/>
      <c r="H93" s="639">
        <v>1</v>
      </c>
      <c r="I93" s="660" t="s">
        <v>212</v>
      </c>
      <c r="J93" s="357" t="s">
        <v>36</v>
      </c>
      <c r="K93" s="346"/>
      <c r="L93" s="346"/>
      <c r="M93" s="622">
        <v>106</v>
      </c>
      <c r="N93" s="621">
        <v>106</v>
      </c>
      <c r="O93" s="621"/>
      <c r="P93" s="665"/>
      <c r="Q93" s="667"/>
      <c r="R93" s="667"/>
      <c r="S93" s="774" t="s">
        <v>237</v>
      </c>
      <c r="T93" s="623"/>
      <c r="U93" s="624">
        <v>300</v>
      </c>
      <c r="V93" s="625"/>
      <c r="W93" s="626"/>
      <c r="X93" s="882"/>
    </row>
    <row r="94" spans="1:41" s="339" customFormat="1" ht="28.5" customHeight="1" x14ac:dyDescent="0.2">
      <c r="A94" s="531"/>
      <c r="B94" s="615"/>
      <c r="C94" s="616"/>
      <c r="D94" s="640"/>
      <c r="E94" s="679"/>
      <c r="F94" s="641"/>
      <c r="G94" s="642"/>
      <c r="H94" s="643"/>
      <c r="I94" s="661"/>
      <c r="J94" s="627" t="s">
        <v>36</v>
      </c>
      <c r="K94" s="628"/>
      <c r="L94" s="628"/>
      <c r="M94" s="630">
        <v>22</v>
      </c>
      <c r="N94" s="629">
        <v>22</v>
      </c>
      <c r="O94" s="629"/>
      <c r="P94" s="666"/>
      <c r="Q94" s="668"/>
      <c r="R94" s="668"/>
      <c r="S94" s="775" t="s">
        <v>226</v>
      </c>
      <c r="T94" s="631"/>
      <c r="U94" s="632">
        <v>265</v>
      </c>
      <c r="V94" s="633"/>
      <c r="W94" s="634"/>
      <c r="X94" s="882"/>
    </row>
    <row r="95" spans="1:41" ht="27" customHeight="1" x14ac:dyDescent="0.2">
      <c r="A95" s="680"/>
      <c r="B95" s="681"/>
      <c r="C95" s="386"/>
      <c r="D95" s="677" t="s">
        <v>38</v>
      </c>
      <c r="E95" s="1509" t="s">
        <v>232</v>
      </c>
      <c r="F95" s="1010"/>
      <c r="G95" s="1512" t="s">
        <v>200</v>
      </c>
      <c r="H95" s="1001" t="s">
        <v>64</v>
      </c>
      <c r="I95" s="1003" t="s">
        <v>91</v>
      </c>
      <c r="J95" s="35" t="s">
        <v>36</v>
      </c>
      <c r="K95" s="488">
        <v>113.7</v>
      </c>
      <c r="L95" s="687">
        <f>113.7+19.9</f>
        <v>133.6</v>
      </c>
      <c r="M95" s="9">
        <v>6.9</v>
      </c>
      <c r="N95" s="352">
        <v>6.9</v>
      </c>
      <c r="O95" s="98"/>
      <c r="P95" s="100"/>
      <c r="Q95" s="97"/>
      <c r="R95" s="97"/>
      <c r="S95" s="884" t="s">
        <v>234</v>
      </c>
      <c r="T95" s="885"/>
      <c r="U95" s="886">
        <v>48.8</v>
      </c>
      <c r="V95" s="886"/>
      <c r="W95" s="105"/>
      <c r="X95" s="1639"/>
      <c r="Y95" s="1640"/>
      <c r="Z95" s="1640"/>
      <c r="AA95" s="1640"/>
      <c r="AB95" s="425"/>
      <c r="AC95" s="237"/>
      <c r="AD95" s="237"/>
      <c r="AE95" s="237"/>
      <c r="AF95" s="427"/>
      <c r="AG95" s="427"/>
      <c r="AH95" s="427"/>
      <c r="AI95" s="427"/>
      <c r="AJ95" s="427"/>
      <c r="AK95" s="427"/>
      <c r="AL95" s="427"/>
      <c r="AM95" s="427"/>
      <c r="AN95" s="427"/>
      <c r="AO95" s="427"/>
    </row>
    <row r="96" spans="1:41" ht="39.75" customHeight="1" x14ac:dyDescent="0.2">
      <c r="A96" s="985"/>
      <c r="B96" s="986"/>
      <c r="C96" s="386"/>
      <c r="D96" s="987"/>
      <c r="E96" s="1510"/>
      <c r="F96" s="996"/>
      <c r="G96" s="1513"/>
      <c r="H96" s="1000"/>
      <c r="I96" s="1002"/>
      <c r="J96" s="35" t="s">
        <v>221</v>
      </c>
      <c r="K96" s="45"/>
      <c r="L96" s="5"/>
      <c r="M96" s="99">
        <v>20.2</v>
      </c>
      <c r="N96" s="98">
        <v>20.2</v>
      </c>
      <c r="O96" s="98"/>
      <c r="P96" s="99"/>
      <c r="Q96" s="97"/>
      <c r="R96" s="97"/>
      <c r="S96" s="884" t="s">
        <v>146</v>
      </c>
      <c r="T96" s="997">
        <v>50</v>
      </c>
      <c r="U96" s="151">
        <v>100</v>
      </c>
      <c r="V96" s="151"/>
      <c r="W96" s="152"/>
      <c r="X96" s="883"/>
      <c r="Y96" s="983"/>
      <c r="Z96" s="983"/>
      <c r="AA96" s="983"/>
      <c r="AB96" s="983"/>
      <c r="AC96" s="237"/>
      <c r="AD96" s="237"/>
      <c r="AE96" s="237"/>
      <c r="AF96" s="982"/>
      <c r="AG96" s="982"/>
      <c r="AH96" s="982"/>
      <c r="AI96" s="982"/>
      <c r="AJ96" s="982"/>
      <c r="AK96" s="982"/>
      <c r="AL96" s="982"/>
      <c r="AM96" s="982"/>
      <c r="AN96" s="982"/>
      <c r="AO96" s="982"/>
    </row>
    <row r="97" spans="1:29" s="51" customFormat="1" ht="27" customHeight="1" x14ac:dyDescent="0.2">
      <c r="A97" s="680"/>
      <c r="B97" s="681"/>
      <c r="C97" s="386"/>
      <c r="D97" s="676"/>
      <c r="E97" s="1510"/>
      <c r="F97" s="996"/>
      <c r="G97" s="1514"/>
      <c r="H97" s="1000"/>
      <c r="I97" s="1002"/>
      <c r="J97" s="148"/>
      <c r="K97" s="520"/>
      <c r="L97" s="521"/>
      <c r="M97" s="239"/>
      <c r="N97" s="240"/>
      <c r="O97" s="240"/>
      <c r="P97" s="239"/>
      <c r="Q97" s="238"/>
      <c r="R97" s="238"/>
      <c r="S97" s="1641" t="s">
        <v>169</v>
      </c>
      <c r="T97" s="527">
        <v>100</v>
      </c>
      <c r="U97" s="41"/>
      <c r="V97" s="41"/>
      <c r="W97" s="241"/>
      <c r="X97" s="1495"/>
      <c r="Y97" s="1496"/>
      <c r="Z97" s="1496"/>
      <c r="AA97" s="1496"/>
    </row>
    <row r="98" spans="1:29" s="51" customFormat="1" ht="12.75" customHeight="1" x14ac:dyDescent="0.2">
      <c r="A98" s="680"/>
      <c r="B98" s="681"/>
      <c r="C98" s="386"/>
      <c r="D98" s="678"/>
      <c r="E98" s="1511"/>
      <c r="F98" s="522"/>
      <c r="G98" s="523"/>
      <c r="H98" s="473"/>
      <c r="I98" s="474"/>
      <c r="J98" s="524"/>
      <c r="K98" s="525"/>
      <c r="L98" s="526"/>
      <c r="M98" s="243"/>
      <c r="N98" s="244"/>
      <c r="O98" s="244"/>
      <c r="P98" s="243"/>
      <c r="Q98" s="242"/>
      <c r="R98" s="242"/>
      <c r="S98" s="1642"/>
      <c r="T98" s="528"/>
      <c r="U98" s="311"/>
      <c r="V98" s="311"/>
      <c r="W98" s="312"/>
      <c r="X98" s="1495"/>
      <c r="Y98" s="1496"/>
      <c r="Z98" s="1496"/>
      <c r="AA98" s="1496"/>
    </row>
    <row r="99" spans="1:29" ht="26.25" customHeight="1" x14ac:dyDescent="0.2">
      <c r="A99" s="1016"/>
      <c r="B99" s="387"/>
      <c r="C99" s="1018"/>
      <c r="D99" s="1017" t="s">
        <v>39</v>
      </c>
      <c r="E99" s="1478" t="s">
        <v>220</v>
      </c>
      <c r="F99" s="1480"/>
      <c r="G99" s="1482" t="s">
        <v>199</v>
      </c>
      <c r="H99" s="770" t="s">
        <v>133</v>
      </c>
      <c r="I99" s="1483" t="s">
        <v>136</v>
      </c>
      <c r="J99" s="350" t="s">
        <v>36</v>
      </c>
      <c r="K99" s="5">
        <v>67.5</v>
      </c>
      <c r="L99" s="5">
        <f>20-1.4</f>
        <v>18.600000000000001</v>
      </c>
      <c r="M99" s="9"/>
      <c r="N99" s="46"/>
      <c r="O99" s="46"/>
      <c r="P99" s="44"/>
      <c r="Q99" s="5">
        <v>50</v>
      </c>
      <c r="R99" s="5">
        <v>170</v>
      </c>
      <c r="S99" s="671" t="s">
        <v>224</v>
      </c>
      <c r="T99" s="572"/>
      <c r="U99" s="572"/>
      <c r="V99" s="572">
        <v>1</v>
      </c>
      <c r="W99" s="573"/>
    </row>
    <row r="100" spans="1:29" ht="24" customHeight="1" x14ac:dyDescent="0.2">
      <c r="A100" s="1016"/>
      <c r="B100" s="387"/>
      <c r="C100" s="1018"/>
      <c r="D100" s="1017"/>
      <c r="E100" s="1478"/>
      <c r="F100" s="1480"/>
      <c r="G100" s="1482"/>
      <c r="H100" s="770"/>
      <c r="I100" s="1483"/>
      <c r="J100" s="350"/>
      <c r="K100" s="5"/>
      <c r="L100" s="5"/>
      <c r="M100" s="9"/>
      <c r="N100" s="46"/>
      <c r="O100" s="46"/>
      <c r="P100" s="44"/>
      <c r="Q100" s="5"/>
      <c r="R100" s="5"/>
      <c r="S100" s="672" t="s">
        <v>58</v>
      </c>
      <c r="T100" s="574"/>
      <c r="U100" s="574"/>
      <c r="V100" s="574"/>
      <c r="W100" s="575">
        <v>1</v>
      </c>
    </row>
    <row r="101" spans="1:29" ht="39.75" customHeight="1" x14ac:dyDescent="0.2">
      <c r="A101" s="1016"/>
      <c r="B101" s="387"/>
      <c r="C101" s="1018"/>
      <c r="D101" s="1019"/>
      <c r="E101" s="1479"/>
      <c r="F101" s="1481"/>
      <c r="G101" s="415"/>
      <c r="H101" s="571"/>
      <c r="I101" s="1484"/>
      <c r="J101" s="683"/>
      <c r="K101" s="349"/>
      <c r="L101" s="349"/>
      <c r="M101" s="348"/>
      <c r="N101" s="355"/>
      <c r="O101" s="355"/>
      <c r="P101" s="356"/>
      <c r="Q101" s="349"/>
      <c r="R101" s="349"/>
      <c r="S101" s="673" t="s">
        <v>176</v>
      </c>
      <c r="T101" s="612" t="s">
        <v>64</v>
      </c>
      <c r="U101" s="613"/>
      <c r="V101" s="613"/>
      <c r="W101" s="614"/>
    </row>
    <row r="102" spans="1:29" ht="17.25" customHeight="1" thickBot="1" x14ac:dyDescent="0.25">
      <c r="A102" s="699"/>
      <c r="B102" s="700"/>
      <c r="C102" s="701"/>
      <c r="D102" s="405"/>
      <c r="E102" s="406"/>
      <c r="F102" s="407"/>
      <c r="G102" s="408"/>
      <c r="H102" s="409"/>
      <c r="I102" s="367"/>
      <c r="J102" s="245" t="s">
        <v>6</v>
      </c>
      <c r="K102" s="248">
        <f>SUM(K95:K99)</f>
        <v>181.2</v>
      </c>
      <c r="L102" s="248">
        <f>SUM(L92:L99)</f>
        <v>152.19999999999999</v>
      </c>
      <c r="M102" s="316">
        <f>SUM(M92:M96)</f>
        <v>255.1</v>
      </c>
      <c r="N102" s="840">
        <f>SUM(N92:N96)</f>
        <v>255.1</v>
      </c>
      <c r="O102" s="841">
        <f>SUM(O92:O95)</f>
        <v>0</v>
      </c>
      <c r="P102" s="842">
        <f>SUM(P92:P95)</f>
        <v>0</v>
      </c>
      <c r="Q102" s="248">
        <f>SUM(Q92:Q99)</f>
        <v>250</v>
      </c>
      <c r="R102" s="248">
        <f>SUM(R92:R99)</f>
        <v>370</v>
      </c>
      <c r="S102" s="368"/>
      <c r="T102" s="369"/>
      <c r="U102" s="369"/>
      <c r="V102" s="369"/>
      <c r="W102" s="370"/>
    </row>
    <row r="103" spans="1:29" ht="18" customHeight="1" x14ac:dyDescent="0.2">
      <c r="A103" s="1251" t="s">
        <v>5</v>
      </c>
      <c r="B103" s="1249" t="s">
        <v>38</v>
      </c>
      <c r="C103" s="1297" t="s">
        <v>38</v>
      </c>
      <c r="D103" s="1297"/>
      <c r="E103" s="715" t="s">
        <v>225</v>
      </c>
      <c r="F103" s="1474" t="s">
        <v>134</v>
      </c>
      <c r="G103" s="1475" t="s">
        <v>201</v>
      </c>
      <c r="H103" s="1306" t="s">
        <v>46</v>
      </c>
      <c r="I103" s="1476" t="s">
        <v>66</v>
      </c>
      <c r="J103" s="720" t="s">
        <v>36</v>
      </c>
      <c r="K103" s="721">
        <v>14.5</v>
      </c>
      <c r="L103" s="721">
        <v>13</v>
      </c>
      <c r="M103" s="722"/>
      <c r="N103" s="723"/>
      <c r="O103" s="723"/>
      <c r="P103" s="724"/>
      <c r="Q103" s="721"/>
      <c r="R103" s="721"/>
      <c r="S103" s="729" t="s">
        <v>135</v>
      </c>
      <c r="T103" s="725">
        <v>2</v>
      </c>
      <c r="U103" s="725">
        <v>2</v>
      </c>
      <c r="V103" s="726"/>
      <c r="W103" s="727"/>
      <c r="X103" s="879"/>
    </row>
    <row r="104" spans="1:29" ht="14.25" customHeight="1" x14ac:dyDescent="0.2">
      <c r="A104" s="1251"/>
      <c r="B104" s="1249"/>
      <c r="C104" s="1297"/>
      <c r="D104" s="1297"/>
      <c r="E104" s="715"/>
      <c r="F104" s="1474"/>
      <c r="G104" s="1475"/>
      <c r="H104" s="1307"/>
      <c r="I104" s="1477"/>
      <c r="J104" s="847" t="s">
        <v>221</v>
      </c>
      <c r="K104" s="102"/>
      <c r="L104" s="102"/>
      <c r="M104" s="103">
        <v>9.8000000000000007</v>
      </c>
      <c r="N104" s="539"/>
      <c r="O104" s="539"/>
      <c r="P104" s="728">
        <v>9.8000000000000007</v>
      </c>
      <c r="Q104" s="102"/>
      <c r="R104" s="102"/>
      <c r="S104" s="730"/>
      <c r="T104" s="538"/>
      <c r="U104" s="538"/>
      <c r="V104" s="538"/>
      <c r="W104" s="611"/>
      <c r="X104" s="879"/>
    </row>
    <row r="105" spans="1:29" ht="23.25" customHeight="1" x14ac:dyDescent="0.2">
      <c r="A105" s="901"/>
      <c r="B105" s="902"/>
      <c r="C105" s="691"/>
      <c r="D105" s="903"/>
      <c r="E105" s="843"/>
      <c r="F105" s="905"/>
      <c r="G105" s="906"/>
      <c r="H105" s="904" t="s">
        <v>236</v>
      </c>
      <c r="I105" s="696" t="s">
        <v>223</v>
      </c>
      <c r="J105" s="731" t="s">
        <v>36</v>
      </c>
      <c r="K105" s="732"/>
      <c r="L105" s="732"/>
      <c r="M105" s="733">
        <v>200</v>
      </c>
      <c r="N105" s="734">
        <v>130</v>
      </c>
      <c r="O105" s="734"/>
      <c r="P105" s="710">
        <v>70</v>
      </c>
      <c r="Q105" s="732"/>
      <c r="R105" s="732"/>
      <c r="S105" s="844" t="s">
        <v>229</v>
      </c>
      <c r="T105" s="735"/>
      <c r="U105" s="735">
        <v>1</v>
      </c>
      <c r="V105" s="449"/>
      <c r="W105" s="534"/>
      <c r="X105" s="879"/>
    </row>
    <row r="106" spans="1:29" ht="17.25" customHeight="1" x14ac:dyDescent="0.2">
      <c r="A106" s="908"/>
      <c r="B106" s="909"/>
      <c r="C106" s="692"/>
      <c r="D106" s="910"/>
      <c r="E106" s="911"/>
      <c r="F106" s="912"/>
      <c r="G106" s="913"/>
      <c r="H106" s="74"/>
      <c r="I106" s="693"/>
      <c r="J106" s="690" t="s">
        <v>6</v>
      </c>
      <c r="K106" s="271">
        <f>SUM(K103:K105)</f>
        <v>14.5</v>
      </c>
      <c r="L106" s="271">
        <f>SUM(L103:L105)</f>
        <v>13</v>
      </c>
      <c r="M106" s="698">
        <f>SUM(M103:M105)</f>
        <v>209.8</v>
      </c>
      <c r="N106" s="707">
        <f>SUM(N103:N105)</f>
        <v>130</v>
      </c>
      <c r="O106" s="707">
        <f>SUM(O95:O103)</f>
        <v>0</v>
      </c>
      <c r="P106" s="704">
        <f>P105+P104</f>
        <v>79.8</v>
      </c>
      <c r="Q106" s="271">
        <f>SUM(Q103:Q105)</f>
        <v>0</v>
      </c>
      <c r="R106" s="271">
        <f>SUM(R103:R105)</f>
        <v>0</v>
      </c>
      <c r="S106" s="694"/>
      <c r="T106" s="157"/>
      <c r="U106" s="157"/>
      <c r="V106" s="157"/>
      <c r="W106" s="158"/>
    </row>
    <row r="107" spans="1:29" ht="14.25" customHeight="1" thickBot="1" x14ac:dyDescent="0.25">
      <c r="A107" s="699" t="s">
        <v>5</v>
      </c>
      <c r="B107" s="305" t="s">
        <v>38</v>
      </c>
      <c r="C107" s="1508" t="s">
        <v>8</v>
      </c>
      <c r="D107" s="1326"/>
      <c r="E107" s="1326"/>
      <c r="F107" s="1326"/>
      <c r="G107" s="1326"/>
      <c r="H107" s="1326"/>
      <c r="I107" s="1326"/>
      <c r="J107" s="1326"/>
      <c r="K107" s="183">
        <f t="shared" ref="K107:R107" si="4">K102+K90+K106</f>
        <v>277.2</v>
      </c>
      <c r="L107" s="183">
        <f t="shared" si="4"/>
        <v>254.8</v>
      </c>
      <c r="M107" s="183">
        <f t="shared" si="4"/>
        <v>591</v>
      </c>
      <c r="N107" s="183">
        <f t="shared" si="4"/>
        <v>448.1</v>
      </c>
      <c r="O107" s="183">
        <f t="shared" si="4"/>
        <v>0</v>
      </c>
      <c r="P107" s="183">
        <f t="shared" si="4"/>
        <v>142.9</v>
      </c>
      <c r="Q107" s="183">
        <f t="shared" si="4"/>
        <v>278</v>
      </c>
      <c r="R107" s="183">
        <f t="shared" si="4"/>
        <v>393</v>
      </c>
      <c r="S107" s="1328"/>
      <c r="T107" s="1328"/>
      <c r="U107" s="1328"/>
      <c r="V107" s="1328"/>
      <c r="W107" s="1329"/>
      <c r="AA107" s="130"/>
    </row>
    <row r="108" spans="1:29" ht="14.25" customHeight="1" thickBot="1" x14ac:dyDescent="0.25">
      <c r="A108" s="187" t="s">
        <v>5</v>
      </c>
      <c r="B108" s="1290" t="s">
        <v>9</v>
      </c>
      <c r="C108" s="1291"/>
      <c r="D108" s="1291"/>
      <c r="E108" s="1291"/>
      <c r="F108" s="1291"/>
      <c r="G108" s="1291"/>
      <c r="H108" s="1291"/>
      <c r="I108" s="1291"/>
      <c r="J108" s="1291"/>
      <c r="K108" s="251">
        <f t="shared" ref="K108:R108" si="5">K107+K71+K60</f>
        <v>1564.3</v>
      </c>
      <c r="L108" s="251">
        <f t="shared" si="5"/>
        <v>1536.4</v>
      </c>
      <c r="M108" s="702">
        <f t="shared" si="5"/>
        <v>1386.4</v>
      </c>
      <c r="N108" s="708">
        <f t="shared" si="5"/>
        <v>623.20000000000005</v>
      </c>
      <c r="O108" s="708">
        <f t="shared" si="5"/>
        <v>0</v>
      </c>
      <c r="P108" s="705">
        <f t="shared" si="5"/>
        <v>763.2</v>
      </c>
      <c r="Q108" s="251">
        <f t="shared" si="5"/>
        <v>1132.0999999999999</v>
      </c>
      <c r="R108" s="251">
        <f t="shared" si="5"/>
        <v>746.9</v>
      </c>
      <c r="S108" s="1292"/>
      <c r="T108" s="1292"/>
      <c r="U108" s="1292"/>
      <c r="V108" s="1292"/>
      <c r="W108" s="1293"/>
    </row>
    <row r="109" spans="1:29" ht="14.25" customHeight="1" thickBot="1" x14ac:dyDescent="0.25">
      <c r="A109" s="252" t="s">
        <v>5</v>
      </c>
      <c r="B109" s="1259" t="s">
        <v>31</v>
      </c>
      <c r="C109" s="1260"/>
      <c r="D109" s="1260"/>
      <c r="E109" s="1260"/>
      <c r="F109" s="1260"/>
      <c r="G109" s="1260"/>
      <c r="H109" s="1260"/>
      <c r="I109" s="1260"/>
      <c r="J109" s="1260"/>
      <c r="K109" s="253">
        <f>K108</f>
        <v>1564.3</v>
      </c>
      <c r="L109" s="253">
        <f t="shared" ref="L109:R109" si="6">L108</f>
        <v>1536.4</v>
      </c>
      <c r="M109" s="703">
        <f t="shared" si="6"/>
        <v>1386.4</v>
      </c>
      <c r="N109" s="709">
        <f t="shared" si="6"/>
        <v>623.20000000000005</v>
      </c>
      <c r="O109" s="709">
        <f t="shared" si="6"/>
        <v>0</v>
      </c>
      <c r="P109" s="706">
        <f t="shared" si="6"/>
        <v>763.2</v>
      </c>
      <c r="Q109" s="253">
        <f t="shared" si="6"/>
        <v>1132.0999999999999</v>
      </c>
      <c r="R109" s="253">
        <f t="shared" si="6"/>
        <v>746.9</v>
      </c>
      <c r="S109" s="1261"/>
      <c r="T109" s="1261"/>
      <c r="U109" s="1261"/>
      <c r="V109" s="1261"/>
      <c r="W109" s="1262"/>
    </row>
    <row r="110" spans="1:29" s="337" customFormat="1" ht="17.25" customHeight="1" x14ac:dyDescent="0.2">
      <c r="A110" s="1491" t="s">
        <v>187</v>
      </c>
      <c r="B110" s="1492"/>
      <c r="C110" s="1492"/>
      <c r="D110" s="1492"/>
      <c r="E110" s="1492"/>
      <c r="F110" s="1492"/>
      <c r="G110" s="1492"/>
      <c r="H110" s="1492"/>
      <c r="I110" s="1492"/>
      <c r="J110" s="1492"/>
      <c r="K110" s="1492"/>
      <c r="L110" s="1492"/>
      <c r="M110" s="1492"/>
      <c r="N110" s="1492"/>
      <c r="O110" s="1492"/>
      <c r="P110" s="1492"/>
      <c r="Q110" s="1492"/>
      <c r="R110" s="1492"/>
      <c r="S110" s="851"/>
      <c r="T110" s="851"/>
      <c r="U110" s="851"/>
      <c r="V110" s="851"/>
      <c r="W110" s="851"/>
      <c r="X110" s="869"/>
      <c r="Y110" s="336"/>
      <c r="Z110" s="336"/>
      <c r="AA110" s="839"/>
      <c r="AB110" s="336"/>
      <c r="AC110" s="336"/>
    </row>
    <row r="111" spans="1:29" s="4" customFormat="1" ht="17.25" customHeight="1" x14ac:dyDescent="0.2">
      <c r="A111" s="1493" t="s">
        <v>235</v>
      </c>
      <c r="B111" s="1494"/>
      <c r="C111" s="1494"/>
      <c r="D111" s="1494"/>
      <c r="E111" s="1494"/>
      <c r="F111" s="1494"/>
      <c r="G111" s="1494"/>
      <c r="H111" s="1494"/>
      <c r="I111" s="1494"/>
      <c r="J111" s="1494"/>
      <c r="K111" s="1494"/>
      <c r="L111" s="1494"/>
      <c r="M111" s="1494"/>
      <c r="N111" s="1494"/>
      <c r="O111" s="1494"/>
      <c r="P111" s="1494"/>
      <c r="Q111" s="1494"/>
      <c r="R111" s="1494"/>
      <c r="S111" s="1494"/>
      <c r="T111" s="851"/>
      <c r="U111" s="851"/>
      <c r="V111" s="851"/>
      <c r="W111" s="851"/>
      <c r="X111" s="869"/>
      <c r="Y111" s="326"/>
      <c r="Z111" s="326"/>
      <c r="AA111" s="326"/>
      <c r="AB111" s="326"/>
      <c r="AC111" s="326"/>
    </row>
    <row r="112" spans="1:29" s="254" customFormat="1" ht="17.25" customHeight="1" x14ac:dyDescent="0.2">
      <c r="A112" s="1263"/>
      <c r="B112" s="1263"/>
      <c r="C112" s="1263"/>
      <c r="D112" s="1263"/>
      <c r="E112" s="1263"/>
      <c r="F112" s="1263"/>
      <c r="G112" s="1263"/>
      <c r="H112" s="1263"/>
      <c r="I112" s="1263"/>
      <c r="J112" s="1263"/>
      <c r="K112" s="1263"/>
      <c r="L112" s="1263"/>
      <c r="M112" s="1263"/>
      <c r="N112" s="1263"/>
      <c r="O112" s="1263"/>
      <c r="P112" s="1263"/>
      <c r="Q112" s="1263"/>
      <c r="R112" s="1263"/>
      <c r="S112" s="1263"/>
      <c r="T112" s="1263"/>
      <c r="U112" s="1263"/>
      <c r="V112" s="1263"/>
      <c r="W112" s="1263"/>
    </row>
    <row r="113" spans="1:42" s="255" customFormat="1" ht="14.25" customHeight="1" thickBot="1" x14ac:dyDescent="0.25">
      <c r="A113" s="1264" t="s">
        <v>13</v>
      </c>
      <c r="B113" s="1264"/>
      <c r="C113" s="1264"/>
      <c r="D113" s="1264"/>
      <c r="E113" s="1264"/>
      <c r="F113" s="1264"/>
      <c r="G113" s="1264"/>
      <c r="H113" s="1264"/>
      <c r="I113" s="1264"/>
      <c r="J113" s="1264"/>
      <c r="K113" s="1264"/>
      <c r="L113" s="256"/>
      <c r="M113" s="256"/>
      <c r="N113" s="256"/>
      <c r="O113" s="256"/>
      <c r="P113" s="256"/>
      <c r="Q113" s="256"/>
      <c r="R113" s="256"/>
      <c r="S113" s="257"/>
      <c r="T113" s="257"/>
      <c r="U113" s="257"/>
      <c r="V113" s="257"/>
      <c r="W113" s="257"/>
      <c r="X113" s="254"/>
      <c r="Y113" s="254"/>
      <c r="Z113" s="254"/>
      <c r="AA113" s="254"/>
      <c r="AB113" s="254"/>
      <c r="AC113" s="254"/>
      <c r="AD113" s="254"/>
      <c r="AE113" s="254"/>
      <c r="AF113" s="254"/>
      <c r="AG113" s="254"/>
      <c r="AH113" s="254"/>
      <c r="AI113" s="254"/>
      <c r="AJ113" s="254"/>
      <c r="AK113" s="254"/>
      <c r="AL113" s="254"/>
      <c r="AM113" s="254"/>
      <c r="AN113" s="254"/>
      <c r="AO113" s="254"/>
      <c r="AP113" s="254"/>
    </row>
    <row r="114" spans="1:42" ht="66.75" customHeight="1" thickBot="1" x14ac:dyDescent="0.25">
      <c r="A114" s="1298" t="s">
        <v>10</v>
      </c>
      <c r="B114" s="1299"/>
      <c r="C114" s="1299"/>
      <c r="D114" s="1299"/>
      <c r="E114" s="1299"/>
      <c r="F114" s="1299"/>
      <c r="G114" s="1299"/>
      <c r="H114" s="1299"/>
      <c r="I114" s="1299"/>
      <c r="J114" s="1300"/>
      <c r="K114" s="258" t="s">
        <v>184</v>
      </c>
      <c r="L114" s="58" t="s">
        <v>185</v>
      </c>
      <c r="M114" s="1298" t="s">
        <v>186</v>
      </c>
      <c r="N114" s="1603"/>
      <c r="O114" s="1603"/>
      <c r="P114" s="1604"/>
      <c r="Q114" s="258" t="s">
        <v>126</v>
      </c>
      <c r="R114" s="258" t="s">
        <v>180</v>
      </c>
    </row>
    <row r="115" spans="1:42" ht="14.25" customHeight="1" x14ac:dyDescent="0.2">
      <c r="A115" s="1301" t="s">
        <v>14</v>
      </c>
      <c r="B115" s="1302"/>
      <c r="C115" s="1302"/>
      <c r="D115" s="1302"/>
      <c r="E115" s="1302"/>
      <c r="F115" s="1302"/>
      <c r="G115" s="1302"/>
      <c r="H115" s="1302"/>
      <c r="I115" s="1302"/>
      <c r="J115" s="1303"/>
      <c r="K115" s="259">
        <f>K116+K120+K121</f>
        <v>1546.9</v>
      </c>
      <c r="L115" s="259">
        <f>L116+L120+L121</f>
        <v>1519</v>
      </c>
      <c r="M115" s="1605">
        <f>M116+M120+M121</f>
        <v>1386.4</v>
      </c>
      <c r="N115" s="1606"/>
      <c r="O115" s="1606"/>
      <c r="P115" s="1607"/>
      <c r="Q115" s="270">
        <f>Q116+Q120+Q121</f>
        <v>1132.0999999999999</v>
      </c>
      <c r="R115" s="270">
        <f>R116+R120+R121</f>
        <v>746.9</v>
      </c>
    </row>
    <row r="116" spans="1:42" ht="14.25" customHeight="1" x14ac:dyDescent="0.2">
      <c r="A116" s="1256" t="s">
        <v>173</v>
      </c>
      <c r="B116" s="1257"/>
      <c r="C116" s="1257"/>
      <c r="D116" s="1257"/>
      <c r="E116" s="1257"/>
      <c r="F116" s="1257"/>
      <c r="G116" s="1257"/>
      <c r="H116" s="1257"/>
      <c r="I116" s="1257"/>
      <c r="J116" s="1258"/>
      <c r="K116" s="328">
        <f>K117+K118</f>
        <v>1428.5</v>
      </c>
      <c r="L116" s="328">
        <f>L117+L118</f>
        <v>1400.6</v>
      </c>
      <c r="M116" s="1485">
        <f>M117+M118</f>
        <v>1010.1</v>
      </c>
      <c r="N116" s="1486"/>
      <c r="O116" s="1486"/>
      <c r="P116" s="1487"/>
      <c r="Q116" s="329">
        <f>Q117+Q118+Q119</f>
        <v>1132.0999999999999</v>
      </c>
      <c r="R116" s="329">
        <f>R117+R118+R119</f>
        <v>746.9</v>
      </c>
    </row>
    <row r="117" spans="1:42" ht="14.25" customHeight="1" x14ac:dyDescent="0.2">
      <c r="A117" s="1283" t="s">
        <v>154</v>
      </c>
      <c r="B117" s="1284"/>
      <c r="C117" s="1284"/>
      <c r="D117" s="1284"/>
      <c r="E117" s="1284"/>
      <c r="F117" s="1284"/>
      <c r="G117" s="1284"/>
      <c r="H117" s="1284"/>
      <c r="I117" s="1284"/>
      <c r="J117" s="1285"/>
      <c r="K117" s="260">
        <f>SUMIF(J13:J109,"SB",K13:K109)</f>
        <v>1356.8</v>
      </c>
      <c r="L117" s="260">
        <f>SUMIF(J13:J109,"SB",L13:L109)</f>
        <v>1328.9</v>
      </c>
      <c r="M117" s="1488">
        <f>SUMIF(J14:J109,"SB",M14:M109)</f>
        <v>988.5</v>
      </c>
      <c r="N117" s="1489"/>
      <c r="O117" s="1489"/>
      <c r="P117" s="1490"/>
      <c r="Q117" s="136">
        <f>SUMIF(J14:J109,"SB",Q14:Q109)</f>
        <v>1039.0999999999999</v>
      </c>
      <c r="R117" s="136">
        <f>SUMIF(J13:J109,"SB",R13:R109)</f>
        <v>746.9</v>
      </c>
      <c r="S117" s="261"/>
    </row>
    <row r="118" spans="1:42" ht="14.25" customHeight="1" x14ac:dyDescent="0.2">
      <c r="A118" s="1271" t="s">
        <v>183</v>
      </c>
      <c r="B118" s="1272"/>
      <c r="C118" s="1272"/>
      <c r="D118" s="1272"/>
      <c r="E118" s="1272"/>
      <c r="F118" s="1272"/>
      <c r="G118" s="1272"/>
      <c r="H118" s="1272"/>
      <c r="I118" s="1272"/>
      <c r="J118" s="1273"/>
      <c r="K118" s="260">
        <f>SUMIF(J10:J102,"SB(ES)",K10:K102)</f>
        <v>71.7</v>
      </c>
      <c r="L118" s="260">
        <f>SUMIF(J13:J102,"SB(ES)",L13:L102)</f>
        <v>71.7</v>
      </c>
      <c r="M118" s="1488">
        <f>SUMIF(J13:J112,"SB(ES)",M13:M112)</f>
        <v>21.6</v>
      </c>
      <c r="N118" s="1489"/>
      <c r="O118" s="1489"/>
      <c r="P118" s="1490"/>
      <c r="Q118" s="136">
        <f>SUMIF(J5:J112,"SB(ES)",Q5:Q112)</f>
        <v>0</v>
      </c>
      <c r="R118" s="136">
        <f>SUMIF(J5:J112,"SB(ES)",R5:R112)</f>
        <v>0</v>
      </c>
      <c r="S118" s="261"/>
    </row>
    <row r="119" spans="1:42" ht="14.25" customHeight="1" x14ac:dyDescent="0.2">
      <c r="A119" s="1271" t="s">
        <v>209</v>
      </c>
      <c r="B119" s="1272"/>
      <c r="C119" s="1272"/>
      <c r="D119" s="1272"/>
      <c r="E119" s="1272"/>
      <c r="F119" s="1272"/>
      <c r="G119" s="1272"/>
      <c r="H119" s="1272"/>
      <c r="I119" s="1272"/>
      <c r="J119" s="1273"/>
      <c r="K119" s="260">
        <f>SUMIF(J11:J107,"SB(VB)",K11:K107)</f>
        <v>0</v>
      </c>
      <c r="L119" s="260">
        <f>SUMIF(J14:J107,"SB(VB)",L14:L107)</f>
        <v>0</v>
      </c>
      <c r="M119" s="1488">
        <f>SUMIF(J14:J109,"SB(VB)",M14:M109)</f>
        <v>0</v>
      </c>
      <c r="N119" s="1489"/>
      <c r="O119" s="1489"/>
      <c r="P119" s="1490"/>
      <c r="Q119" s="136">
        <f>SUMIF(J6:J113,"SB(VB)",Q6:Q113)</f>
        <v>93</v>
      </c>
      <c r="R119" s="136">
        <f>SUMIF(J6:J113,"SB(ES)",R6:R113)</f>
        <v>0</v>
      </c>
      <c r="S119" s="261"/>
    </row>
    <row r="120" spans="1:42" ht="14.25" customHeight="1" x14ac:dyDescent="0.2">
      <c r="A120" s="1277" t="s">
        <v>155</v>
      </c>
      <c r="B120" s="1278"/>
      <c r="C120" s="1278"/>
      <c r="D120" s="1278"/>
      <c r="E120" s="1278"/>
      <c r="F120" s="1278"/>
      <c r="G120" s="1278"/>
      <c r="H120" s="1278"/>
      <c r="I120" s="1278"/>
      <c r="J120" s="1279"/>
      <c r="K120" s="262">
        <f>SUMIF(J16:J109,"SB(L)",K16:K109)</f>
        <v>0</v>
      </c>
      <c r="L120" s="262">
        <f>SUMIF(J16:J109,"SB(L)",L16:L109)</f>
        <v>0</v>
      </c>
      <c r="M120" s="1608">
        <f>SUMIF(J14:J109,"SB(L)",M14:M109)</f>
        <v>83.1</v>
      </c>
      <c r="N120" s="1609"/>
      <c r="O120" s="1609"/>
      <c r="P120" s="1610"/>
      <c r="Q120" s="271">
        <f>SUMIF(J6:J109,"SB(L)",Q6:Q109)</f>
        <v>0</v>
      </c>
      <c r="R120" s="271">
        <f>SUMIF(J6:J109,"SB(L)",R6:R109)</f>
        <v>0</v>
      </c>
      <c r="S120" s="261"/>
    </row>
    <row r="121" spans="1:42" ht="14.25" customHeight="1" x14ac:dyDescent="0.2">
      <c r="A121" s="1277" t="s">
        <v>157</v>
      </c>
      <c r="B121" s="1278"/>
      <c r="C121" s="1278"/>
      <c r="D121" s="1278"/>
      <c r="E121" s="1278"/>
      <c r="F121" s="1278"/>
      <c r="G121" s="1278"/>
      <c r="H121" s="1278"/>
      <c r="I121" s="1278"/>
      <c r="J121" s="1279"/>
      <c r="K121" s="262">
        <f>SUMIF(J13:J109,"SB(ŽPL)",K13:K109)</f>
        <v>118.4</v>
      </c>
      <c r="L121" s="262">
        <f>SUMIF(J13:J109,"SB(ŽPL)",L13:L109)</f>
        <v>118.4</v>
      </c>
      <c r="M121" s="1608">
        <f>SUMIF(J13:J109,"SB(ŽPL)",M13:M109)</f>
        <v>293.2</v>
      </c>
      <c r="N121" s="1609"/>
      <c r="O121" s="1609"/>
      <c r="P121" s="1610"/>
      <c r="Q121" s="271">
        <f>SUMIF(J4:J112,"SB(ŽPL)",Q4:Q112)</f>
        <v>0</v>
      </c>
      <c r="R121" s="271">
        <f>SUMIF(J3:J109,"SB(ŽPL)",R3:R109)</f>
        <v>0</v>
      </c>
      <c r="S121" s="263"/>
    </row>
    <row r="122" spans="1:42" ht="14.25" customHeight="1" x14ac:dyDescent="0.2">
      <c r="A122" s="1280" t="s">
        <v>15</v>
      </c>
      <c r="B122" s="1281"/>
      <c r="C122" s="1281"/>
      <c r="D122" s="1281"/>
      <c r="E122" s="1281"/>
      <c r="F122" s="1281"/>
      <c r="G122" s="1281"/>
      <c r="H122" s="1281"/>
      <c r="I122" s="1281"/>
      <c r="J122" s="1282"/>
      <c r="K122" s="264">
        <f>K123+K124+K125+K126</f>
        <v>17.399999999999999</v>
      </c>
      <c r="L122" s="264">
        <f>L123+L124+L125+L126</f>
        <v>17.399999999999999</v>
      </c>
      <c r="M122" s="1611">
        <f>SUM(M123:P126)</f>
        <v>0</v>
      </c>
      <c r="N122" s="1612"/>
      <c r="O122" s="1612"/>
      <c r="P122" s="1613"/>
      <c r="Q122" s="272">
        <f>SUM(Q124:Q126)</f>
        <v>0</v>
      </c>
      <c r="R122" s="272">
        <f>SUM(R124:R126)</f>
        <v>0</v>
      </c>
    </row>
    <row r="123" spans="1:42" ht="14.25" customHeight="1" x14ac:dyDescent="0.2">
      <c r="A123" s="1271" t="s">
        <v>156</v>
      </c>
      <c r="B123" s="1272"/>
      <c r="C123" s="1272"/>
      <c r="D123" s="1272"/>
      <c r="E123" s="1272"/>
      <c r="F123" s="1272"/>
      <c r="G123" s="1272"/>
      <c r="H123" s="1272"/>
      <c r="I123" s="1272"/>
      <c r="J123" s="1273"/>
      <c r="K123" s="260">
        <f>SUMIF(J13:J107,"ES",K13:K107)</f>
        <v>17.399999999999999</v>
      </c>
      <c r="L123" s="260">
        <f>SUMIF(J13:J107,"ES",L13:L107)</f>
        <v>17.399999999999999</v>
      </c>
      <c r="M123" s="1488">
        <f>SUMIF(J13:J109,"ES",M13:M109)</f>
        <v>0</v>
      </c>
      <c r="N123" s="1489"/>
      <c r="O123" s="1489"/>
      <c r="P123" s="1490"/>
      <c r="Q123" s="136">
        <f>SUMIF(J8:J109,"ES",Q8:Q109)</f>
        <v>0</v>
      </c>
      <c r="R123" s="136">
        <f>SUMIF(J8:J110,"ES)",R8:R110)</f>
        <v>0</v>
      </c>
      <c r="S123" s="261"/>
    </row>
    <row r="124" spans="1:42" ht="14.25" customHeight="1" x14ac:dyDescent="0.2">
      <c r="A124" s="1274" t="s">
        <v>158</v>
      </c>
      <c r="B124" s="1275"/>
      <c r="C124" s="1275"/>
      <c r="D124" s="1275"/>
      <c r="E124" s="1275"/>
      <c r="F124" s="1275"/>
      <c r="G124" s="1275"/>
      <c r="H124" s="1275"/>
      <c r="I124" s="1275"/>
      <c r="J124" s="1276"/>
      <c r="K124" s="260">
        <f>SUMIF(J13:J109,"KVJUD",K13:K109)</f>
        <v>0</v>
      </c>
      <c r="L124" s="260">
        <f>SUMIF(J13:J109,"KVJUD",L13:L109)</f>
        <v>0</v>
      </c>
      <c r="M124" s="1488">
        <f>SUMIF(J3:J109,"KVJUD",M3:M109)</f>
        <v>0</v>
      </c>
      <c r="N124" s="1489"/>
      <c r="O124" s="1489"/>
      <c r="P124" s="1490"/>
      <c r="Q124" s="136">
        <f>SUMIF(J3:J109,"KVJUD",Q3:Q109)</f>
        <v>0</v>
      </c>
      <c r="R124" s="136">
        <f>SUMIF(J3:J109,"KVJUD",R3:R109)</f>
        <v>0</v>
      </c>
    </row>
    <row r="125" spans="1:42" ht="14.25" customHeight="1" x14ac:dyDescent="0.2">
      <c r="A125" s="1274" t="s">
        <v>159</v>
      </c>
      <c r="B125" s="1275"/>
      <c r="C125" s="1275"/>
      <c r="D125" s="1275"/>
      <c r="E125" s="1275"/>
      <c r="F125" s="1275"/>
      <c r="G125" s="1275"/>
      <c r="H125" s="1275"/>
      <c r="I125" s="1275"/>
      <c r="J125" s="1276"/>
      <c r="K125" s="260">
        <f>SUMIF(J13:J109,"Kt",K13:K109)</f>
        <v>0</v>
      </c>
      <c r="L125" s="260">
        <f>SUMIF(J13:J109,"Kt",L13:L109)</f>
        <v>0</v>
      </c>
      <c r="M125" s="1488">
        <f>SUMIF(J3:J109,"Kt",M3:M109)</f>
        <v>0</v>
      </c>
      <c r="N125" s="1489"/>
      <c r="O125" s="1489"/>
      <c r="P125" s="1490"/>
      <c r="Q125" s="136">
        <f>SUMIF(J3:J109,"Kt",Q3:Q109)</f>
        <v>0</v>
      </c>
      <c r="R125" s="136">
        <f>SUMIF(J3:J109,"Kt",R3:R109)</f>
        <v>0</v>
      </c>
    </row>
    <row r="126" spans="1:42" ht="14.25" customHeight="1" x14ac:dyDescent="0.2">
      <c r="A126" s="1265" t="s">
        <v>160</v>
      </c>
      <c r="B126" s="1266"/>
      <c r="C126" s="1266"/>
      <c r="D126" s="1266"/>
      <c r="E126" s="1266"/>
      <c r="F126" s="1266"/>
      <c r="G126" s="1266"/>
      <c r="H126" s="1266"/>
      <c r="I126" s="1266"/>
      <c r="J126" s="1267"/>
      <c r="K126" s="260">
        <f>SUMIF(J13:J109,"LRVB",K13:K109)</f>
        <v>0</v>
      </c>
      <c r="L126" s="260">
        <f>SUMIF(J13:J109,"LRVB",L13:L109)</f>
        <v>0</v>
      </c>
      <c r="M126" s="1488">
        <f>SUMIF(J3:J109,"LRVB",M3:M109)</f>
        <v>0</v>
      </c>
      <c r="N126" s="1489"/>
      <c r="O126" s="1489"/>
      <c r="P126" s="1490"/>
      <c r="Q126" s="136">
        <f>SUMIF(J3:J109,"LRVB",Q3:Q109)</f>
        <v>0</v>
      </c>
      <c r="R126" s="136">
        <f>SUMIF(J3:J109,"LRVB",R3:R109)</f>
        <v>0</v>
      </c>
    </row>
    <row r="127" spans="1:42" ht="14.25" customHeight="1" thickBot="1" x14ac:dyDescent="0.25">
      <c r="A127" s="1268" t="s">
        <v>16</v>
      </c>
      <c r="B127" s="1269"/>
      <c r="C127" s="1269"/>
      <c r="D127" s="1269"/>
      <c r="E127" s="1269"/>
      <c r="F127" s="1269"/>
      <c r="G127" s="1269"/>
      <c r="H127" s="1269"/>
      <c r="I127" s="1269"/>
      <c r="J127" s="1270"/>
      <c r="K127" s="265">
        <f>K122+K115</f>
        <v>1564.3</v>
      </c>
      <c r="L127" s="265">
        <f>L122+L115</f>
        <v>1536.4</v>
      </c>
      <c r="M127" s="1600">
        <f>M122+M115</f>
        <v>1386.4</v>
      </c>
      <c r="N127" s="1601"/>
      <c r="O127" s="1601"/>
      <c r="P127" s="1602"/>
      <c r="Q127" s="248">
        <f>Q122+Q115</f>
        <v>1132.0999999999999</v>
      </c>
      <c r="R127" s="248">
        <f>R122+R115</f>
        <v>746.9</v>
      </c>
      <c r="S127" s="52"/>
      <c r="T127" s="52"/>
      <c r="U127" s="52"/>
      <c r="V127" s="52"/>
      <c r="W127" s="52"/>
    </row>
    <row r="128" spans="1:42" x14ac:dyDescent="0.2">
      <c r="A128" s="52"/>
      <c r="B128" s="52"/>
      <c r="C128" s="52"/>
      <c r="D128" s="52"/>
      <c r="E128" s="52"/>
      <c r="F128" s="52"/>
      <c r="G128" s="266"/>
      <c r="H128" s="52"/>
      <c r="I128" s="52"/>
      <c r="J128" s="112"/>
      <c r="K128" s="332"/>
      <c r="L128" s="332"/>
      <c r="M128" s="332"/>
      <c r="N128" s="332"/>
      <c r="O128" s="332"/>
      <c r="P128" s="332"/>
      <c r="Q128" s="332"/>
      <c r="R128" s="332"/>
      <c r="S128" s="112"/>
      <c r="T128" s="52"/>
      <c r="U128" s="52"/>
      <c r="V128" s="52"/>
      <c r="W128" s="52"/>
    </row>
    <row r="129" spans="10:19" x14ac:dyDescent="0.2">
      <c r="J129" s="333"/>
      <c r="K129" s="254"/>
      <c r="L129" s="334"/>
      <c r="M129" s="254"/>
      <c r="N129" s="254"/>
      <c r="O129" s="254"/>
      <c r="P129" s="254"/>
      <c r="Q129" s="254"/>
      <c r="R129" s="334"/>
      <c r="S129" s="335"/>
    </row>
    <row r="130" spans="10:19" x14ac:dyDescent="0.2">
      <c r="J130" s="333"/>
      <c r="K130" s="334"/>
      <c r="L130" s="334"/>
      <c r="M130" s="254"/>
      <c r="N130" s="334"/>
      <c r="O130" s="254"/>
      <c r="P130" s="254"/>
      <c r="Q130" s="334"/>
      <c r="R130" s="334"/>
      <c r="S130" s="254"/>
    </row>
    <row r="131" spans="10:19" x14ac:dyDescent="0.2">
      <c r="J131" s="333"/>
      <c r="K131" s="334"/>
      <c r="L131" s="254"/>
      <c r="M131" s="254"/>
      <c r="N131" s="334"/>
      <c r="O131" s="254"/>
      <c r="P131" s="254"/>
      <c r="Q131" s="334"/>
      <c r="R131" s="254"/>
      <c r="S131" s="254"/>
    </row>
    <row r="132" spans="10:19" x14ac:dyDescent="0.2">
      <c r="K132" s="267"/>
      <c r="L132" s="267"/>
      <c r="M132" s="267"/>
      <c r="N132" s="267"/>
      <c r="O132" s="267"/>
      <c r="P132" s="267"/>
      <c r="Q132" s="267"/>
      <c r="R132" s="267"/>
    </row>
  </sheetData>
  <mergeCells count="192">
    <mergeCell ref="G17:G18"/>
    <mergeCell ref="S17:S18"/>
    <mergeCell ref="X59:AA59"/>
    <mergeCell ref="S71:W71"/>
    <mergeCell ref="I86:I87"/>
    <mergeCell ref="X38:AA38"/>
    <mergeCell ref="X95:AA95"/>
    <mergeCell ref="S97:S98"/>
    <mergeCell ref="X97:AA97"/>
    <mergeCell ref="X98:AA98"/>
    <mergeCell ref="I48:I49"/>
    <mergeCell ref="G86:G87"/>
    <mergeCell ref="H86:H87"/>
    <mergeCell ref="I36:I37"/>
    <mergeCell ref="A86:A87"/>
    <mergeCell ref="B86:B87"/>
    <mergeCell ref="C86:C87"/>
    <mergeCell ref="A39:A41"/>
    <mergeCell ref="G81:G83"/>
    <mergeCell ref="I81:I84"/>
    <mergeCell ref="D36:D37"/>
    <mergeCell ref="E36:E37"/>
    <mergeCell ref="F75:F76"/>
    <mergeCell ref="E75:E76"/>
    <mergeCell ref="E77:E78"/>
    <mergeCell ref="A33:A34"/>
    <mergeCell ref="B63:B64"/>
    <mergeCell ref="B66:B67"/>
    <mergeCell ref="E63:E64"/>
    <mergeCell ref="C63:C64"/>
    <mergeCell ref="D63:D64"/>
    <mergeCell ref="H63:H64"/>
    <mergeCell ref="C57:C58"/>
    <mergeCell ref="G57:G58"/>
    <mergeCell ref="A63:A64"/>
    <mergeCell ref="A66:A67"/>
    <mergeCell ref="F36:F37"/>
    <mergeCell ref="G36:G37"/>
    <mergeCell ref="D21:D22"/>
    <mergeCell ref="E21:E22"/>
    <mergeCell ref="F21:F22"/>
    <mergeCell ref="E31:E32"/>
    <mergeCell ref="B33:B34"/>
    <mergeCell ref="C33:C34"/>
    <mergeCell ref="D33:D34"/>
    <mergeCell ref="F33:F34"/>
    <mergeCell ref="D31:D32"/>
    <mergeCell ref="B31:B32"/>
    <mergeCell ref="C31:C32"/>
    <mergeCell ref="M127:P127"/>
    <mergeCell ref="M114:P114"/>
    <mergeCell ref="M115:P115"/>
    <mergeCell ref="M117:P117"/>
    <mergeCell ref="M121:P121"/>
    <mergeCell ref="M122:P122"/>
    <mergeCell ref="M124:P124"/>
    <mergeCell ref="M125:P125"/>
    <mergeCell ref="M126:P126"/>
    <mergeCell ref="M123:P123"/>
    <mergeCell ref="M120:P120"/>
    <mergeCell ref="S5:W5"/>
    <mergeCell ref="Q6:Q8"/>
    <mergeCell ref="R6:R8"/>
    <mergeCell ref="T7:W7"/>
    <mergeCell ref="M6:P6"/>
    <mergeCell ref="H6:H8"/>
    <mergeCell ref="I6:I8"/>
    <mergeCell ref="J6:J8"/>
    <mergeCell ref="S7:S8"/>
    <mergeCell ref="S6:W6"/>
    <mergeCell ref="K6:K8"/>
    <mergeCell ref="L6:L8"/>
    <mergeCell ref="N7:O7"/>
    <mergeCell ref="M7:M8"/>
    <mergeCell ref="B6:B8"/>
    <mergeCell ref="G6:G8"/>
    <mergeCell ref="E6:E8"/>
    <mergeCell ref="F6:F8"/>
    <mergeCell ref="B11:W11"/>
    <mergeCell ref="C12:W12"/>
    <mergeCell ref="A9:W9"/>
    <mergeCell ref="A10:W10"/>
    <mergeCell ref="G14:G16"/>
    <mergeCell ref="C6:C8"/>
    <mergeCell ref="D6:D8"/>
    <mergeCell ref="I14:I19"/>
    <mergeCell ref="E14:E16"/>
    <mergeCell ref="S14:S16"/>
    <mergeCell ref="E19:E20"/>
    <mergeCell ref="D19:D20"/>
    <mergeCell ref="S19:S20"/>
    <mergeCell ref="T19:T20"/>
    <mergeCell ref="U19:U20"/>
    <mergeCell ref="V19:V20"/>
    <mergeCell ref="W19:W20"/>
    <mergeCell ref="F19:F20"/>
    <mergeCell ref="D17:D18"/>
    <mergeCell ref="F17:F18"/>
    <mergeCell ref="A31:A32"/>
    <mergeCell ref="C39:C41"/>
    <mergeCell ref="E42:E43"/>
    <mergeCell ref="S57:S58"/>
    <mergeCell ref="H57:H58"/>
    <mergeCell ref="B39:B41"/>
    <mergeCell ref="I40:I42"/>
    <mergeCell ref="I57:I58"/>
    <mergeCell ref="H21:H22"/>
    <mergeCell ref="I21:I22"/>
    <mergeCell ref="G21:G22"/>
    <mergeCell ref="H31:H32"/>
    <mergeCell ref="H33:H34"/>
    <mergeCell ref="I33:I34"/>
    <mergeCell ref="B21:B22"/>
    <mergeCell ref="C21:C22"/>
    <mergeCell ref="F57:F58"/>
    <mergeCell ref="F40:F41"/>
    <mergeCell ref="E23:E24"/>
    <mergeCell ref="D23:D24"/>
    <mergeCell ref="F23:F24"/>
    <mergeCell ref="G33:G34"/>
    <mergeCell ref="I31:I32"/>
    <mergeCell ref="G31:G32"/>
    <mergeCell ref="S1:W1"/>
    <mergeCell ref="E2:S2"/>
    <mergeCell ref="P7:P8"/>
    <mergeCell ref="A127:J127"/>
    <mergeCell ref="A122:J122"/>
    <mergeCell ref="A126:J126"/>
    <mergeCell ref="A124:J124"/>
    <mergeCell ref="A125:J125"/>
    <mergeCell ref="A113:K113"/>
    <mergeCell ref="A114:J114"/>
    <mergeCell ref="A115:J115"/>
    <mergeCell ref="A117:J117"/>
    <mergeCell ref="A121:J121"/>
    <mergeCell ref="A112:W112"/>
    <mergeCell ref="S109:W109"/>
    <mergeCell ref="C60:J60"/>
    <mergeCell ref="F31:F32"/>
    <mergeCell ref="A3:W3"/>
    <mergeCell ref="A4:W4"/>
    <mergeCell ref="A6:A8"/>
    <mergeCell ref="G40:G41"/>
    <mergeCell ref="S107:W107"/>
    <mergeCell ref="A21:A22"/>
    <mergeCell ref="A57:A58"/>
    <mergeCell ref="S108:W108"/>
    <mergeCell ref="B109:J109"/>
    <mergeCell ref="B108:J108"/>
    <mergeCell ref="X70:AA70"/>
    <mergeCell ref="E45:E46"/>
    <mergeCell ref="E40:E41"/>
    <mergeCell ref="G63:G64"/>
    <mergeCell ref="G66:G67"/>
    <mergeCell ref="C61:W61"/>
    <mergeCell ref="C71:J71"/>
    <mergeCell ref="C72:W72"/>
    <mergeCell ref="C66:C67"/>
    <mergeCell ref="F63:F64"/>
    <mergeCell ref="B57:B58"/>
    <mergeCell ref="E66:E67"/>
    <mergeCell ref="S60:W60"/>
    <mergeCell ref="I66:I67"/>
    <mergeCell ref="I63:I64"/>
    <mergeCell ref="X90:AA90"/>
    <mergeCell ref="E86:E87"/>
    <mergeCell ref="F86:F87"/>
    <mergeCell ref="C107:J107"/>
    <mergeCell ref="E95:E98"/>
    <mergeCell ref="G95:G97"/>
    <mergeCell ref="A116:J116"/>
    <mergeCell ref="M116:P116"/>
    <mergeCell ref="A119:J119"/>
    <mergeCell ref="M119:P119"/>
    <mergeCell ref="A110:R110"/>
    <mergeCell ref="A111:S111"/>
    <mergeCell ref="A118:J118"/>
    <mergeCell ref="M118:P118"/>
    <mergeCell ref="A123:J123"/>
    <mergeCell ref="A120:J120"/>
    <mergeCell ref="A103:A104"/>
    <mergeCell ref="B103:B104"/>
    <mergeCell ref="C103:C104"/>
    <mergeCell ref="D103:D104"/>
    <mergeCell ref="F103:F104"/>
    <mergeCell ref="G103:G104"/>
    <mergeCell ref="H103:H104"/>
    <mergeCell ref="I103:I104"/>
    <mergeCell ref="E99:E101"/>
    <mergeCell ref="F99:F101"/>
    <mergeCell ref="G99:G100"/>
    <mergeCell ref="I99:I101"/>
  </mergeCells>
  <printOptions horizontalCentered="1"/>
  <pageMargins left="0" right="0" top="0.59055118110236227" bottom="0.19685039370078741" header="0" footer="0"/>
  <pageSetup paperSize="9" scale="78" orientation="landscape" r:id="rId1"/>
  <rowBreaks count="3" manualBreakCount="3">
    <brk id="27" max="22" man="1"/>
    <brk id="74" max="22" man="1"/>
    <brk id="111" max="2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29" sqref="B29"/>
    </sheetView>
  </sheetViews>
  <sheetFormatPr defaultColWidth="9.140625" defaultRowHeight="15.75" x14ac:dyDescent="0.25"/>
  <cols>
    <col min="1" max="1" width="22.7109375" style="3" customWidth="1"/>
    <col min="2" max="2" width="60.7109375" style="3" customWidth="1"/>
    <col min="3" max="16384" width="9.140625" style="3"/>
  </cols>
  <sheetData>
    <row r="1" spans="1:2" ht="27" customHeight="1" x14ac:dyDescent="0.25">
      <c r="A1" s="1651" t="s">
        <v>18</v>
      </c>
      <c r="B1" s="1651"/>
    </row>
    <row r="2" spans="1:2" ht="31.5" x14ac:dyDescent="0.25">
      <c r="A2" s="2" t="s">
        <v>3</v>
      </c>
      <c r="B2" s="1" t="s">
        <v>17</v>
      </c>
    </row>
    <row r="3" spans="1:2" ht="15.75" customHeight="1" x14ac:dyDescent="0.25">
      <c r="A3" s="2" t="s">
        <v>19</v>
      </c>
      <c r="B3" s="1" t="s">
        <v>20</v>
      </c>
    </row>
    <row r="4" spans="1:2" ht="15.75" customHeight="1" x14ac:dyDescent="0.25">
      <c r="A4" s="2" t="s">
        <v>21</v>
      </c>
      <c r="B4" s="1" t="s">
        <v>22</v>
      </c>
    </row>
    <row r="5" spans="1:2" ht="15.75" customHeight="1" x14ac:dyDescent="0.25">
      <c r="A5" s="2" t="s">
        <v>23</v>
      </c>
      <c r="B5" s="1" t="s">
        <v>24</v>
      </c>
    </row>
    <row r="6" spans="1:2" ht="15.75" customHeight="1" x14ac:dyDescent="0.25">
      <c r="A6" s="2" t="s">
        <v>25</v>
      </c>
      <c r="B6" s="1" t="s">
        <v>26</v>
      </c>
    </row>
    <row r="7" spans="1:2" ht="15.75" customHeight="1" x14ac:dyDescent="0.25">
      <c r="A7" s="2" t="s">
        <v>27</v>
      </c>
      <c r="B7" s="1" t="s">
        <v>28</v>
      </c>
    </row>
    <row r="8" spans="1:2" ht="15.75" customHeight="1" x14ac:dyDescent="0.25">
      <c r="A8" s="2" t="s">
        <v>29</v>
      </c>
      <c r="B8" s="1" t="s">
        <v>30</v>
      </c>
    </row>
    <row r="9" spans="1:2" ht="15.75" customHeight="1" x14ac:dyDescent="0.25"/>
    <row r="10" spans="1:2" ht="15.75" customHeight="1" x14ac:dyDescent="0.25">
      <c r="A10" s="1652" t="s">
        <v>35</v>
      </c>
      <c r="B10" s="1652"/>
    </row>
  </sheetData>
  <mergeCells count="2">
    <mergeCell ref="A1:B1"/>
    <mergeCell ref="A10:B10"/>
  </mergeCells>
  <phoneticPr fontId="2"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vt:i4>
      </vt:variant>
    </vt:vector>
  </HeadingPairs>
  <TitlesOfParts>
    <vt:vector size="9" baseType="lpstr">
      <vt:lpstr>1 programa</vt:lpstr>
      <vt:lpstr>Lyginamasis variantas</vt:lpstr>
      <vt:lpstr>Aiškinamoji lentelė</vt:lpstr>
      <vt:lpstr>Asignavimų valdytojų kodai</vt:lpstr>
      <vt:lpstr>'1 programa'!Print_Area</vt:lpstr>
      <vt:lpstr>'Aiškinamoji lentelė'!Print_Area</vt:lpstr>
      <vt:lpstr>'Lyginamasis variantas'!Print_Area</vt:lpstr>
      <vt:lpstr>'1 programa'!Print_Titles</vt:lpstr>
      <vt:lpstr>'Aiškinamoji lentelė'!Print_Titles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2018-01-09T08:01:10Z</cp:lastPrinted>
  <dcterms:created xsi:type="dcterms:W3CDTF">2007-07-27T10:32:34Z</dcterms:created>
  <dcterms:modified xsi:type="dcterms:W3CDTF">2018-06-11T11:46:11Z</dcterms:modified>
</cp:coreProperties>
</file>