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239pr\"/>
    </mc:Choice>
  </mc:AlternateContent>
  <bookViews>
    <workbookView xWindow="30" yWindow="885" windowWidth="15480" windowHeight="10500"/>
  </bookViews>
  <sheets>
    <sheet name="4 programa" sheetId="8" r:id="rId1"/>
    <sheet name="Lyginamasis variantas" sheetId="9" r:id="rId2"/>
    <sheet name="aiškinamoji lentelė" sheetId="5" state="hidden" r:id="rId3"/>
  </sheets>
  <definedNames>
    <definedName name="_xlnm.Print_Area" localSheetId="0">'4 programa'!$A$1:$N$67</definedName>
    <definedName name="_xlnm.Print_Area" localSheetId="2">'aiškinamoji lentelė'!$A$1:$R$61</definedName>
    <definedName name="_xlnm.Print_Area" localSheetId="1">'Lyginamasis variantas'!$A$1:$Q$65</definedName>
    <definedName name="_xlnm.Print_Titles" localSheetId="0">'4 programa'!$8:$10</definedName>
    <definedName name="_xlnm.Print_Titles" localSheetId="2">'aiškinamoji lentelė'!$6:$8</definedName>
    <definedName name="_xlnm.Print_Titles" localSheetId="1">'Lyginamasis variantas'!$7:$9</definedName>
  </definedNames>
  <calcPr calcId="162913" fullPrecision="0"/>
</workbook>
</file>

<file path=xl/calcChain.xml><?xml version="1.0" encoding="utf-8"?>
<calcChain xmlns="http://schemas.openxmlformats.org/spreadsheetml/2006/main">
  <c r="J45" i="5" l="1"/>
  <c r="M56" i="5"/>
  <c r="L56" i="5"/>
  <c r="K56" i="5"/>
  <c r="J56" i="5"/>
  <c r="L55" i="5"/>
  <c r="L54" i="5"/>
  <c r="L45" i="5"/>
  <c r="L32" i="5"/>
  <c r="L22" i="5"/>
  <c r="L23" i="5" s="1"/>
  <c r="L24" i="5" s="1"/>
  <c r="L46" i="5" l="1"/>
  <c r="L47" i="5" s="1"/>
  <c r="L48" i="5" s="1"/>
  <c r="L53" i="5"/>
  <c r="J47" i="9"/>
  <c r="J48" i="9" s="1"/>
  <c r="J49" i="9" s="1"/>
  <c r="I60" i="9" l="1"/>
  <c r="I59" i="9"/>
  <c r="I58" i="9"/>
  <c r="I56" i="9"/>
  <c r="I55" i="9"/>
  <c r="I54" i="9"/>
  <c r="I46" i="9" l="1"/>
  <c r="I32" i="9"/>
  <c r="I23" i="9"/>
  <c r="I24" i="9" s="1"/>
  <c r="I25" i="9" s="1"/>
  <c r="L60" i="9"/>
  <c r="K60" i="9"/>
  <c r="H60" i="9"/>
  <c r="J60" i="9" s="1"/>
  <c r="L59" i="9"/>
  <c r="K59" i="9"/>
  <c r="H59" i="9"/>
  <c r="J59" i="9" s="1"/>
  <c r="L58" i="9"/>
  <c r="K58" i="9"/>
  <c r="H58" i="9"/>
  <c r="J58" i="9" s="1"/>
  <c r="H56" i="9"/>
  <c r="J56" i="9" s="1"/>
  <c r="L55" i="9"/>
  <c r="K55" i="9"/>
  <c r="H55" i="9"/>
  <c r="J55" i="9" s="1"/>
  <c r="L54" i="9"/>
  <c r="K54" i="9"/>
  <c r="H54" i="9"/>
  <c r="J54" i="9" s="1"/>
  <c r="L46" i="9"/>
  <c r="K46" i="9"/>
  <c r="H46" i="9"/>
  <c r="L32" i="9"/>
  <c r="K32" i="9"/>
  <c r="H32" i="9"/>
  <c r="L23" i="9"/>
  <c r="L24" i="9" s="1"/>
  <c r="L25" i="9" s="1"/>
  <c r="K23" i="9"/>
  <c r="K24" i="9" s="1"/>
  <c r="K25" i="9" s="1"/>
  <c r="H23" i="9"/>
  <c r="H24" i="9" s="1"/>
  <c r="H25" i="9" s="1"/>
  <c r="L53" i="9" l="1"/>
  <c r="L47" i="9"/>
  <c r="L48" i="9" s="1"/>
  <c r="L49" i="9" s="1"/>
  <c r="K47" i="9"/>
  <c r="K48" i="9" s="1"/>
  <c r="K49" i="9" s="1"/>
  <c r="I47" i="9"/>
  <c r="I48" i="9" s="1"/>
  <c r="I49" i="9" s="1"/>
  <c r="K53" i="9"/>
  <c r="H57" i="9"/>
  <c r="H53" i="9"/>
  <c r="H47" i="9"/>
  <c r="H48" i="9" s="1"/>
  <c r="H49" i="9" s="1"/>
  <c r="K57" i="9"/>
  <c r="L57" i="9"/>
  <c r="J22" i="5"/>
  <c r="L61" i="9" l="1"/>
  <c r="K61" i="9"/>
  <c r="H61" i="9"/>
  <c r="I53" i="9"/>
  <c r="J53" i="9" s="1"/>
  <c r="I57" i="9" l="1"/>
  <c r="I61" i="9" l="1"/>
  <c r="J61" i="9" s="1"/>
  <c r="J57" i="9"/>
  <c r="H24" i="8"/>
  <c r="I47" i="8" l="1"/>
  <c r="J47" i="8"/>
  <c r="H47" i="8"/>
  <c r="I33" i="8"/>
  <c r="J33" i="8"/>
  <c r="H33" i="8"/>
  <c r="J48" i="8" l="1"/>
  <c r="I48" i="8"/>
  <c r="J62" i="8"/>
  <c r="I62" i="8"/>
  <c r="H62" i="8"/>
  <c r="J61" i="8"/>
  <c r="I61" i="8"/>
  <c r="H61" i="8"/>
  <c r="J60" i="8"/>
  <c r="I60" i="8"/>
  <c r="H60" i="8"/>
  <c r="H58" i="8"/>
  <c r="J57" i="8"/>
  <c r="I57" i="8"/>
  <c r="H57" i="8"/>
  <c r="J56" i="8"/>
  <c r="I56" i="8"/>
  <c r="J24" i="8"/>
  <c r="J25" i="8" s="1"/>
  <c r="J26" i="8" s="1"/>
  <c r="I24" i="8"/>
  <c r="I25" i="8" s="1"/>
  <c r="I26" i="8" s="1"/>
  <c r="H25" i="8"/>
  <c r="H26" i="8" s="1"/>
  <c r="J49" i="8" l="1"/>
  <c r="J50" i="8" s="1"/>
  <c r="H48" i="8"/>
  <c r="H49" i="8" s="1"/>
  <c r="H50" i="8" s="1"/>
  <c r="J55" i="8"/>
  <c r="J59" i="8"/>
  <c r="I59" i="8"/>
  <c r="I49" i="8"/>
  <c r="I50" i="8" s="1"/>
  <c r="I55" i="8"/>
  <c r="H59" i="8"/>
  <c r="H56" i="8"/>
  <c r="H55" i="8" s="1"/>
  <c r="I63" i="8" l="1"/>
  <c r="J63" i="8"/>
  <c r="H63" i="8"/>
  <c r="K45" i="5" l="1"/>
  <c r="M45" i="5"/>
  <c r="K32" i="5"/>
  <c r="M32" i="5"/>
  <c r="M46" i="5" l="1"/>
  <c r="K46" i="5"/>
  <c r="J23" i="5" l="1"/>
  <c r="K22" i="5"/>
  <c r="K23" i="5" s="1"/>
  <c r="M22" i="5"/>
  <c r="M23" i="5" s="1"/>
  <c r="J32" i="5" l="1"/>
  <c r="J46" i="5" s="1"/>
  <c r="J54" i="5"/>
  <c r="M47" i="5" l="1"/>
  <c r="J47" i="5" l="1"/>
  <c r="K47" i="5"/>
  <c r="J55" i="5"/>
  <c r="J53" i="5" s="1"/>
  <c r="M60" i="5"/>
  <c r="M59" i="5"/>
  <c r="M58" i="5"/>
  <c r="M55" i="5"/>
  <c r="M54" i="5"/>
  <c r="K60" i="5"/>
  <c r="K59" i="5"/>
  <c r="K58" i="5"/>
  <c r="K55" i="5"/>
  <c r="K54" i="5"/>
  <c r="J60" i="5"/>
  <c r="J59" i="5"/>
  <c r="J58" i="5"/>
  <c r="J24" i="5" l="1"/>
  <c r="J48" i="5" s="1"/>
  <c r="L58" i="5" s="1"/>
  <c r="K24" i="5"/>
  <c r="K48" i="5" s="1"/>
  <c r="M24" i="5"/>
  <c r="M48" i="5" s="1"/>
  <c r="M53" i="5"/>
  <c r="K57" i="5"/>
  <c r="M57" i="5"/>
  <c r="J57" i="5"/>
  <c r="K53" i="5"/>
  <c r="L59" i="5" l="1"/>
  <c r="L60" i="5"/>
  <c r="J61" i="5"/>
  <c r="M61" i="5"/>
  <c r="K61" i="5"/>
  <c r="L57" i="5" l="1"/>
  <c r="L61" i="5" s="1"/>
</calcChain>
</file>

<file path=xl/comments1.xml><?xml version="1.0" encoding="utf-8"?>
<comments xmlns="http://schemas.openxmlformats.org/spreadsheetml/2006/main">
  <authors>
    <author>Audra Cepiene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186"/>
          </rPr>
          <t>3.3.4.1</t>
        </r>
        <r>
          <rPr>
            <sz val="9"/>
            <color indexed="81"/>
            <rFont val="Tahoma"/>
            <family val="2"/>
            <charset val="186"/>
          </rPr>
          <t xml:space="preserve">
Įkurti kūrybinio verslo inkubatorių Kultūros fabrike, siekiant plėtoti kūrybinių  ir kultūrinių industrijų veiklą;
</t>
        </r>
        <r>
          <rPr>
            <b/>
            <sz val="9"/>
            <color indexed="81"/>
            <rFont val="Tahoma"/>
            <family val="2"/>
            <charset val="186"/>
          </rPr>
          <t>3.3.4.3.</t>
        </r>
        <r>
          <rPr>
            <sz val="9"/>
            <color indexed="81"/>
            <rFont val="Tahoma"/>
            <family val="2"/>
            <charset val="186"/>
          </rPr>
          <t xml:space="preserve"> Sudaryti palankias sąlygas kino meno plėtotei įkuriant kino biurą ir kino centrą Kultūros fabrike</t>
        </r>
      </text>
    </comment>
    <comment ref="K20" authorId="0" shapeId="0">
      <text>
        <r>
          <rPr>
            <sz val="9"/>
            <color indexed="81"/>
            <rFont val="Tahoma"/>
            <family val="2"/>
            <charset val="186"/>
          </rPr>
          <t>SVV subjektai, įsikūrę ir veikę  inkubatoriuje ne trumpiau nei 6 mėn. bei gaunantys sutartimi numatytas lengvatines inkubavimo paslaugas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Vidinių inkubatoriaus verslumo/mentorystės konsultacijų renginių skaičius SVV subjektams per metus (nemokamų, ne trumpesnių nei 2 ak.val.)</t>
        </r>
      </text>
    </comment>
    <comment ref="L22" authorId="0" shapeId="0">
      <text>
        <r>
          <rPr>
            <sz val="9"/>
            <color indexed="81"/>
            <rFont val="Tahoma"/>
            <family val="2"/>
            <charset val="186"/>
          </rPr>
          <t xml:space="preserve">Pasirašyta sutartis: 2017 m. įsigyta 10 vnt.įrangos gėlių pardavimui, 2018 m. bus įsigyta 26 vnt.  įrangos daržovių pardavimui
</t>
        </r>
      </text>
    </comment>
    <comment ref="E29" authorId="0" shapeId="0">
      <text>
        <r>
          <rPr>
            <b/>
            <sz val="9"/>
            <color indexed="81"/>
            <rFont val="Tahoma"/>
            <family val="2"/>
            <charset val="186"/>
          </rPr>
          <t>KSP 3.1.4.3.</t>
        </r>
        <r>
          <rPr>
            <sz val="9"/>
            <color indexed="81"/>
            <rFont val="Tahoma"/>
            <family val="2"/>
            <charset val="186"/>
          </rPr>
          <t xml:space="preserve">
Didinti Klaipėdos miesto pasiekiamumą įvairiomis transporto rūšimis 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186"/>
          </rPr>
          <t>KSP 3.1.4.1</t>
        </r>
        <r>
          <rPr>
            <sz val="9"/>
            <color indexed="81"/>
            <rFont val="Tahoma"/>
            <family val="2"/>
            <charset val="186"/>
          </rPr>
          <t xml:space="preserve"> Atnaujinti ir įgyvendinti miesto rinkodaros strategiją atsižvelgiant į stebėsenos rezultatus ir aktualius pokyčius rinkose 
</t>
        </r>
      </text>
    </comment>
    <comment ref="K32" authorId="0" shapeId="0">
      <text>
        <r>
          <rPr>
            <sz val="9"/>
            <color indexed="81"/>
            <rFont val="Tahoma"/>
            <family val="2"/>
            <charset val="186"/>
          </rPr>
          <t xml:space="preserve">Sukurta ir viešinama informacinių vienetų radijo eteryje, val. sk. per metus    40
Sukurta ir viešinama informacinių vienetų spausdintose leidybos priemonėse, vnt. 4
Parengta individualių viešųjų ryšių ir komunikacijos planų pagal Klaipėdos miesto ekonominės plėtros galimybių pristatymo tematiką, vnt. 2
Dalyvauta renginiuose, kuriuose pristatomos Klaipėdos miesto ekonominės plėtros galimybės, vnt.  4
Sukurta skirtingų rinkodaros priemonių, vnt.    4
Rinkodaros priemonių eksponavimas skirtingose vietose, vnt.  2
Sukurtas portalas, integruotas su socialiniais tinklais ir vartotojų generuojamu turiniu, vnt. 1
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3.1.4.1 </t>
        </r>
        <r>
          <rPr>
            <sz val="9"/>
            <color indexed="81"/>
            <rFont val="Tahoma"/>
            <family val="2"/>
            <charset val="186"/>
          </rPr>
          <t xml:space="preserve">Atnaujinti ir įgyvendinti miesto rinkodaros strategiją atsižvelgiant į stebėsenos rezultatus ir aktualius pokyčius rinkose 
</t>
        </r>
      </text>
    </comment>
    <comment ref="K4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Projekto veiklos: </t>
        </r>
        <r>
          <rPr>
            <sz val="9"/>
            <color indexed="81"/>
            <rFont val="Tahoma"/>
            <family val="2"/>
            <charset val="186"/>
          </rPr>
          <t xml:space="preserve">
1 veiklos paketas – projekto valdymas ir koordinavimas;
2 veiklos paketas – projekto komunikacija ir viešinimas (projekto interneto svetainės sukūrimas, socialinių tinklų sukūrimas ir valdymas; projekto renginių organizavimas, projekto veiklų viešinimas);
3 veiklos paketas – „Edu-green“ (parengiamieji darbai organizuojant tarptautines stovyklas ir technines olimpiadas, tokie kaip:  smulkaus ir vidutinio verslo poreikių analizė, e-platformos sukūrimas, stažuočių programos parengimas);
4 veiklos paketas – „Žaliosios stovyklos“ (tarptautinių stovyklų organizavimas suvedant inžinerinės krypties studentus su žaliosios ir mėlynosios ekonomikos smulkaus ir vidutinio verslo atstovais);
5 veiklos paketas – olimpiados „Technolympics“  (tarptautinių olimpiadų organizavimas, įtraukiant inžinerinės krypties studentus ir žaliosios ir mėlynosios ekonomikos smulkaus ir vidutinio verslo atstovus);
6 veiklos paketas – Žaliosios ateities rezultatai (stovyklų ir olimpiadų gairių parengimas, gerosios praktikos parengimas, tiriamąją, mokslinę veiklą vykdančių įstaigų ir verslo bendradarbiavimo skatinimas)
</t>
        </r>
      </text>
    </comment>
    <comment ref="N45" authorId="0" shapeId="0">
      <text>
        <r>
          <rPr>
            <b/>
            <sz val="9"/>
            <color indexed="81"/>
            <rFont val="Tahoma"/>
            <family val="2"/>
            <charset val="186"/>
          </rPr>
          <t>Projekto terminas</t>
        </r>
        <r>
          <rPr>
            <sz val="9"/>
            <color indexed="81"/>
            <rFont val="Tahoma"/>
            <family val="2"/>
            <charset val="186"/>
          </rPr>
          <t xml:space="preserve">
Projekto trukmė – 36 mėnesiai, numatoma projekto veiklų pradžia – 2018 m. liepos mėn. 25 d., projekto pabaiga – 2021 m. liepa</t>
        </r>
      </text>
    </comment>
    <comment ref="H5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454,5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  <charset val="186"/>
          </rPr>
          <t>3.3.4.1</t>
        </r>
        <r>
          <rPr>
            <sz val="9"/>
            <color indexed="81"/>
            <rFont val="Tahoma"/>
            <family val="2"/>
            <charset val="186"/>
          </rPr>
          <t xml:space="preserve">
Įkurti kūrybinio verslo inkubatorių Kultūros fabrike, siekiant plėtoti kūrybinių  ir kultūrinių industrijų veiklą;
</t>
        </r>
        <r>
          <rPr>
            <b/>
            <sz val="9"/>
            <color indexed="81"/>
            <rFont val="Tahoma"/>
            <family val="2"/>
            <charset val="186"/>
          </rPr>
          <t>3.3.4.3.</t>
        </r>
        <r>
          <rPr>
            <sz val="9"/>
            <color indexed="81"/>
            <rFont val="Tahoma"/>
            <family val="2"/>
            <charset val="186"/>
          </rPr>
          <t xml:space="preserve"> Sudaryti palankias sąlygas kino meno plėtotei įkuriant kino biurą ir kino centrą Kultūros fabrike</t>
        </r>
      </text>
    </comment>
    <comment ref="M19" authorId="0" shapeId="0">
      <text>
        <r>
          <rPr>
            <sz val="9"/>
            <color indexed="81"/>
            <rFont val="Tahoma"/>
            <family val="2"/>
            <charset val="186"/>
          </rPr>
          <t>SVV subjektai, įsikūrę ir veikę  inkubatoriuje ne trumpiau nei 6 mėn. bei gaunantys sutartimi numatytas lengvatines inkubavimo paslaugas</t>
        </r>
      </text>
    </comment>
    <comment ref="M20" authorId="0" shapeId="0">
      <text>
        <r>
          <rPr>
            <sz val="9"/>
            <color indexed="81"/>
            <rFont val="Tahoma"/>
            <family val="2"/>
            <charset val="186"/>
          </rPr>
          <t>Vidinių inkubatoriaus verslumo/mentorystės konsultacijų renginių skaičius SVV subjektams per metus (nemokamų, ne trumpesnių nei 2 ak.val.)</t>
        </r>
      </text>
    </comment>
    <comment ref="N21" authorId="0" shapeId="0">
      <text>
        <r>
          <rPr>
            <sz val="9"/>
            <color indexed="81"/>
            <rFont val="Tahoma"/>
            <family val="2"/>
            <charset val="186"/>
          </rPr>
          <t xml:space="preserve">Pasirašyta sutartis: 2017 m. įsigyta 10 vnt.įrangos gėlių pardavimui, 2018 m. bus įsigyta 26 vnt.  įrangos daržovių pardavimui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186"/>
          </rPr>
          <t>KSP 3.1.4.3.</t>
        </r>
        <r>
          <rPr>
            <sz val="9"/>
            <color indexed="81"/>
            <rFont val="Tahoma"/>
            <family val="2"/>
            <charset val="186"/>
          </rPr>
          <t xml:space="preserve">
Didinti Klaipėdos miesto pasiekiamumą įvairiomis transporto rūšimis 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186"/>
          </rPr>
          <t>KSP 3.1.4.1</t>
        </r>
        <r>
          <rPr>
            <sz val="9"/>
            <color indexed="81"/>
            <rFont val="Tahoma"/>
            <family val="2"/>
            <charset val="186"/>
          </rPr>
          <t xml:space="preserve"> Atnaujinti ir įgyvendinti miesto rinkodaros strategiją atsižvelgiant į stebėsenos rezultatus ir aktualius pokyčius rinkose 
</t>
        </r>
      </text>
    </comment>
    <comment ref="M31" authorId="0" shapeId="0">
      <text>
        <r>
          <rPr>
            <sz val="9"/>
            <color indexed="81"/>
            <rFont val="Tahoma"/>
            <family val="2"/>
            <charset val="186"/>
          </rPr>
          <t xml:space="preserve">Sukurta ir viešinama informacinių vienetų radijo eteryje, val. sk. per metus    40
Sukurta ir viešinama informacinių vienetų spausdintose leidybos priemonėse, vnt. 4
Parengta individualių viešųjų ryšių ir komunikacijos planų pagal Klaipėdos miesto ekonominės plėtros galimybių pristatymo tematiką, vnt. 2
Dalyvauta renginiuose, kuriuose pristatomos Klaipėdos miesto ekonominės plėtros galimybės, vnt.  4
Sukurta skirtingų rinkodaros priemonių, vnt.    4
Rinkodaros priemonių eksponavimas skirtingose vietose, vnt.  2
Sukurtas portalas, integruotas su socialiniais tinklais ir vartotojų generuojamu turiniu, vnt. 1
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3.1.4.1 </t>
        </r>
        <r>
          <rPr>
            <sz val="9"/>
            <color indexed="81"/>
            <rFont val="Tahoma"/>
            <family val="2"/>
            <charset val="186"/>
          </rPr>
          <t xml:space="preserve">Atnaujinti ir įgyvendinti miesto rinkodaros strategiją atsižvelgiant į stebėsenos rezultatus ir aktualius pokyčius rinkose 
</t>
        </r>
      </text>
    </comment>
    <comment ref="M4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Projekto veiklos: </t>
        </r>
        <r>
          <rPr>
            <sz val="9"/>
            <color indexed="81"/>
            <rFont val="Tahoma"/>
            <family val="2"/>
            <charset val="186"/>
          </rPr>
          <t xml:space="preserve">
1 veiklos paketas – projekto valdymas ir koordinavimas;
2 veiklos paketas – projekto komunikacija ir viešinimas (projekto interneto svetainės sukūrimas, socialinių tinklų sukūrimas ir valdymas; projekto renginių organizavimas, projekto veiklų viešinimas);
3 veiklos paketas – „Edu-green“ (parengiamieji darbai organizuojant tarptautines stovyklas ir technines olimpiadas, tokie kaip:  smulkaus ir vidutinio verslo poreikių analizė, e-platformos sukūrimas, stažuočių programos parengimas);
4 veiklos paketas – „Žaliosios stovyklos“ (tarptautinių stovyklų organizavimas suvedant inžinerinės krypties studentus su žaliosios ir mėlynosios ekonomikos smulkaus ir vidutinio verslo atstovais);
5 veiklos paketas – olimpiados „Technolympics“  (tarptautinių olimpiadų organizavimas, įtraukiant inžinerinės krypties studentus ir žaliosios ir mėlynosios ekonomikos smulkaus ir vidutinio verslo atstovus);
6 veiklos paketas – Žaliosios ateities rezultatai (stovyklų ir olimpiadų gairių parengimas, gerosios praktikos parengimas, tiriamąją, mokslinę veiklą vykdančių įstaigų ir verslo bendradarbiavimo skatinimas)
</t>
        </r>
      </text>
    </comment>
    <comment ref="P44" authorId="0" shapeId="0">
      <text>
        <r>
          <rPr>
            <b/>
            <sz val="9"/>
            <color indexed="81"/>
            <rFont val="Tahoma"/>
            <family val="2"/>
            <charset val="186"/>
          </rPr>
          <t>Projekto terminas</t>
        </r>
        <r>
          <rPr>
            <sz val="9"/>
            <color indexed="81"/>
            <rFont val="Tahoma"/>
            <family val="2"/>
            <charset val="186"/>
          </rPr>
          <t xml:space="preserve">
Projekto trukmė – 36 mėnesiai, numatoma projekto veiklų pradžia – 2018 m. liepos mėn. 25 d., projekto pabaiga – 2021 m. liepa</t>
        </r>
      </text>
    </comment>
    <comment ref="H5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454,5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I5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454,5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Audra Cepiene</author>
    <author>Indre Buteniene</author>
  </authors>
  <commentList>
    <comment ref="F16" authorId="0" shapeId="0">
      <text>
        <r>
          <rPr>
            <b/>
            <sz val="9"/>
            <color indexed="81"/>
            <rFont val="Tahoma"/>
            <family val="2"/>
            <charset val="186"/>
          </rPr>
          <t>3.3.4.1</t>
        </r>
        <r>
          <rPr>
            <sz val="9"/>
            <color indexed="81"/>
            <rFont val="Tahoma"/>
            <family val="2"/>
            <charset val="186"/>
          </rPr>
          <t xml:space="preserve">
Įkurti kūrybinio verslo inkubatorių Kultūros fabrike, siekiant plėtoti kūrybinių  ir kultūrinių industrijų veiklą;
</t>
        </r>
        <r>
          <rPr>
            <b/>
            <sz val="9"/>
            <color indexed="81"/>
            <rFont val="Tahoma"/>
            <family val="2"/>
            <charset val="186"/>
          </rPr>
          <t>3.3.4.3.</t>
        </r>
        <r>
          <rPr>
            <sz val="9"/>
            <color indexed="81"/>
            <rFont val="Tahoma"/>
            <family val="2"/>
            <charset val="186"/>
          </rPr>
          <t xml:space="preserve"> Sudaryti palankias sąlygas kino meno plėtotei įkuriant kino biurą ir kino centrą Kultūros fabrike</t>
        </r>
      </text>
    </comment>
    <comment ref="N17" authorId="0" shapeId="0">
      <text>
        <r>
          <rPr>
            <sz val="9"/>
            <color indexed="81"/>
            <rFont val="Tahoma"/>
            <family val="2"/>
            <charset val="186"/>
          </rPr>
          <t>SVV subjektai, įsikūrę ir veikę  inkubatoriuje ne trumpiau nei 6 mėn. bei gaunantys sutartimi numatytas lengvatines inkubavimo paslaugas</t>
        </r>
      </text>
    </comment>
    <comment ref="N18" authorId="0" shapeId="0">
      <text>
        <r>
          <rPr>
            <sz val="9"/>
            <color indexed="81"/>
            <rFont val="Tahoma"/>
            <family val="2"/>
            <charset val="186"/>
          </rPr>
          <t>Vidinių inkubatoriaus verslumo/mentorystės konsultacijų renginių skaičius SVV subjektams per metus (nemokamų, ne trumpesnių nei 2 ak.val.)</t>
        </r>
      </text>
    </comment>
    <comment ref="O19" authorId="0" shapeId="0">
      <text>
        <r>
          <rPr>
            <sz val="9"/>
            <color indexed="81"/>
            <rFont val="Tahoma"/>
            <family val="2"/>
            <charset val="186"/>
          </rPr>
          <t xml:space="preserve">Pasirašyta sutartis: 2017 m. įsigyta 10 vnt.įrangos gėlių pardavimui, 2018 m. bus įsigyta 26 vnt.  stendų daržovių pardavimui
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186"/>
          </rPr>
          <t>KSP 3.1.4.3.</t>
        </r>
        <r>
          <rPr>
            <sz val="9"/>
            <color indexed="81"/>
            <rFont val="Tahoma"/>
            <family val="2"/>
            <charset val="186"/>
          </rPr>
          <t xml:space="preserve">
Didinti Klaipėdos miesto pasiekiamumą įvairiomis transporto rūšimis 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  <charset val="186"/>
          </rPr>
          <t>KSP 3.1.4.1</t>
        </r>
        <r>
          <rPr>
            <sz val="9"/>
            <color indexed="81"/>
            <rFont val="Tahoma"/>
            <family val="2"/>
            <charset val="186"/>
          </rPr>
          <t xml:space="preserve"> Atnaujinti ir įgyvendinti miesto rinkodaros strategiją atsižvelgiant į stebėsenos rezultatus ir aktualius pokyčius rinkose 
</t>
        </r>
      </text>
    </comment>
    <comment ref="N31" authorId="0" shapeId="0">
      <text>
        <r>
          <rPr>
            <sz val="9"/>
            <color indexed="81"/>
            <rFont val="Tahoma"/>
            <family val="2"/>
            <charset val="186"/>
          </rPr>
          <t xml:space="preserve">Sukurta ir viešinama informacinių vienetų radijo eteryje, val. sk. per metus    40
Sukurta ir viešinama informacinių vienetų spausdintose leidybos priemonėse, vnt. 4
Parengta individualių viešųjų ryšių ir komunikacijos planų pagal Klaipėdos miesto ekonominės plėtros galimybių pristatymo tematiką, vnt. 2
Dalyvauta renginiuose, kuriuose pristatomos Klaipėdos miesto ekonominės plėtros galimybės, vnt.  4
Sukurta skirtingų rinkodaros priemonių, vnt.    4
Rinkodaros priemonių eksponavimas skirtingose vietose, vnt.  2
Sukurtas portalas, integruotas su socialiniais tinklais ir vartotojų generuojamu turiniu, vnt. 1
</t>
        </r>
      </text>
    </comment>
    <comment ref="F3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3.1.4.1 </t>
        </r>
        <r>
          <rPr>
            <sz val="9"/>
            <color indexed="81"/>
            <rFont val="Tahoma"/>
            <family val="2"/>
            <charset val="186"/>
          </rPr>
          <t xml:space="preserve">Atnaujinti ir įgyvendinti miesto rinkodaros strategiją atsižvelgiant į stebėsenos rezultatus ir aktualius pokyčius rinkose 
</t>
        </r>
      </text>
    </comment>
    <comment ref="I36" authorId="1" shapeId="0">
      <text>
        <r>
          <rPr>
            <sz val="9"/>
            <color indexed="81"/>
            <rFont val="Tahoma"/>
            <family val="2"/>
            <charset val="186"/>
          </rPr>
          <t>(VšĮ Klaipėdos universitetas, UAB Klaipėdos laisvosios ekonominės zonos valdymo bendrovė, Klaipėdos pramonininkų asociacija, Klaipėdos pramonės, prekybos ir amatų rūmai, Klaipėdos miesto savivaldybė)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186"/>
          </rPr>
          <t>KSP 3.1.4.1</t>
        </r>
        <r>
          <rPr>
            <sz val="9"/>
            <color indexed="81"/>
            <rFont val="Tahoma"/>
            <family val="2"/>
            <charset val="186"/>
          </rPr>
          <t xml:space="preserve"> Atnaujinti ir įgyvendinti miesto rinkodaros strategiją atsižvelgiant į stebėsenos rezultatus ir aktualius pokyčius rinkose 
</t>
        </r>
      </text>
    </comment>
    <comment ref="N4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Projekto veiklos: </t>
        </r>
        <r>
          <rPr>
            <sz val="9"/>
            <color indexed="81"/>
            <rFont val="Tahoma"/>
            <family val="2"/>
            <charset val="186"/>
          </rPr>
          <t xml:space="preserve">
1 veiklos paketas – projekto valdymas ir koordinavimas;
2 veiklos paketas – projekto komunikacija ir viešinimas (projekto interneto svetainės sukūrimas, socialinių tinklų sukūrimas ir valdymas; projekto renginių organizavimas, projekto veiklų viešinimas);
3 veiklos paketas – „Edu-green“ (parengiamieji darbai organizuojant tarptautines stovyklas ir technines olimpiadas, tokie kaip:  smulkaus ir vidutinio verslo poreikių analizė, e-platformos sukūrimas, stažuočių programos parengimas);
4 veiklos paketas – „Žaliosios stovyklos“ (tarptautinių stovyklų organizavimas suvedant inžinerinės krypties studentus su žaliosios ir mėlynosios ekonomikos smulkaus ir vidutinio verslo atstovais);
5 veiklos paketas – olimpiados „Technolympics“  (tarptautinių olimpiadų organizavimas, įtraukiant inžinerinės krypties studentus ir žaliosios ir mėlynosios ekonomikos smulkaus ir vidutinio verslo atstovus);
6 veiklos paketas – Žaliosios ateities rezultatai (stovyklų ir olimpiadų gairių parengimas, gerosios praktikos parengimas, tiriamąją, mokslinę veiklą vykdančių įstaigų ir verslo bendradarbiavimo skatinimas)
</t>
        </r>
      </text>
    </comment>
    <comment ref="Q43" authorId="0" shapeId="0">
      <text>
        <r>
          <rPr>
            <b/>
            <sz val="9"/>
            <color indexed="81"/>
            <rFont val="Tahoma"/>
            <family val="2"/>
            <charset val="186"/>
          </rPr>
          <t>Projekto terminas</t>
        </r>
        <r>
          <rPr>
            <sz val="9"/>
            <color indexed="81"/>
            <rFont val="Tahoma"/>
            <family val="2"/>
            <charset val="186"/>
          </rPr>
          <t xml:space="preserve">
Projekto trukmė – 36 mėnesiai, numatoma projekto veiklų pradžia – 2018 m. liepos mėn. 25 d., projekto pabaiga – 2021 m. liepa</t>
        </r>
      </text>
    </comment>
  </commentList>
</comments>
</file>

<file path=xl/sharedStrings.xml><?xml version="1.0" encoding="utf-8"?>
<sst xmlns="http://schemas.openxmlformats.org/spreadsheetml/2006/main" count="430" uniqueCount="121">
  <si>
    <t>Uždavinio kodas</t>
  </si>
  <si>
    <t>Priemonės kodas</t>
  </si>
  <si>
    <t>Priemonės požymis</t>
  </si>
  <si>
    <t>Asignavimų valdytojo kodas</t>
  </si>
  <si>
    <t>Finansavimo šaltinis</t>
  </si>
  <si>
    <t>01</t>
  </si>
  <si>
    <t>Iš viso:</t>
  </si>
  <si>
    <t>02</t>
  </si>
  <si>
    <t>Iš viso uždaviniui:</t>
  </si>
  <si>
    <t>Iš viso tikslui:</t>
  </si>
  <si>
    <t>Finansavimo šaltiniai</t>
  </si>
  <si>
    <t>Produkto kriterijaus</t>
  </si>
  <si>
    <t>Pavadinimas</t>
  </si>
  <si>
    <t>Finansavimo šaltinių suvestinė</t>
  </si>
  <si>
    <t>SAVIVALDYBĖS  LĖŠOS, IŠ VISO:</t>
  </si>
  <si>
    <t>KITI ŠALTINIAI, IŠ VISO:</t>
  </si>
  <si>
    <t>IŠ VISO:</t>
  </si>
  <si>
    <t xml:space="preserve">Iš viso  veiklos planui: </t>
  </si>
  <si>
    <t xml:space="preserve"> TIKSLŲ, UŽDAVINIŲ, PRIEMONIŲ, PRIEMONIŲ IŠLAIDŲ IR PRODUKTO KRITERIJŲ SUVESTINĖ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</si>
  <si>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</si>
  <si>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</si>
  <si>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</si>
  <si>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SB</t>
  </si>
  <si>
    <t>03</t>
  </si>
  <si>
    <t>Strateginis tikslas 01. Didinti miesto konkurencingumą, kryptingai vystant infrastruktūrą ir sudarant palankias sąlygas verslui</t>
  </si>
  <si>
    <t>Skatinti Klaipėdos miesto gyventojų verslumą</t>
  </si>
  <si>
    <t>Kurti kokybišką ir efektyvią paramos smulkiajam ir vidutiniam verslui sistemą</t>
  </si>
  <si>
    <t>Formuoti verslui ir investicijoms patrauklų miesto įvaizdį</t>
  </si>
  <si>
    <t>5</t>
  </si>
  <si>
    <t>P. 3.1.1.1, P3.1.1.2</t>
  </si>
  <si>
    <t>Projektų, gerinančių smulkiojo ir vidutinio verslo sąlygas Klaipėdos mieste, įgyvendinimas</t>
  </si>
  <si>
    <t>SMULKIOJO IR VIDUTINIO VERSLO PLĖTROS PROGRAMOS (NR. 04)</t>
  </si>
  <si>
    <t>Veiklos plano tikslo kodas</t>
  </si>
  <si>
    <t>Papriemonės kodas</t>
  </si>
  <si>
    <t>Vykdytojas (skyrius / asmuo)</t>
  </si>
  <si>
    <t>Kt</t>
  </si>
  <si>
    <r>
      <t xml:space="preserve">Kitos lėšos </t>
    </r>
    <r>
      <rPr>
        <b/>
        <sz val="10"/>
        <rFont val="Times New Roman"/>
        <family val="1"/>
        <charset val="186"/>
      </rPr>
      <t>Kt</t>
    </r>
  </si>
  <si>
    <r>
      <t>Klaipėdos valstybinio jūrų uosto lėšos</t>
    </r>
    <r>
      <rPr>
        <b/>
        <sz val="10"/>
        <rFont val="Times New Roman"/>
        <family val="1"/>
        <charset val="186"/>
      </rPr>
      <t xml:space="preserve"> KVJUD</t>
    </r>
  </si>
  <si>
    <t>P3.3.4.1, P3.3.4.3</t>
  </si>
  <si>
    <t>P3.1.4.3</t>
  </si>
  <si>
    <t>Klaipėdos regiono oro uosto rinkodaros priemonių rėmimas</t>
  </si>
  <si>
    <t>04 Smulkiojo ir vidutinio verslo plėtros programa</t>
  </si>
  <si>
    <t>Planas</t>
  </si>
  <si>
    <t>Klaipėdos ekonominės plėtros strategijos parengimas</t>
  </si>
  <si>
    <t>P3.1.4.1</t>
  </si>
  <si>
    <t>Parengta strategija, vnt.</t>
  </si>
  <si>
    <t>tūkst. Eur</t>
  </si>
  <si>
    <t>2019-ųjų metų lėšų projektas</t>
  </si>
  <si>
    <t>2018-ieji metai</t>
  </si>
  <si>
    <t>2019-ieji metai</t>
  </si>
  <si>
    <t>Aiškinamojo rašto priedas Nr.3</t>
  </si>
  <si>
    <t>Organizuota užsienio žurnalistų vizitų į Klaipėdą, vnt.</t>
  </si>
  <si>
    <t xml:space="preserve">Prekybos įrangos formų ir vizualinės išvaizdos suvienodinimas </t>
  </si>
  <si>
    <t>Miesto rinkodaros priemonių vykdymas</t>
  </si>
  <si>
    <t>Investuoti skatinančių priemonių vykdymas</t>
  </si>
  <si>
    <t>Įsigyta prekybos įrangos, vnt.</t>
  </si>
  <si>
    <t>Organizuota renginių, skirtų verslumui skatinti, vnt.</t>
  </si>
  <si>
    <t>Parengtas ir išplatintas leidinys investuotojams, tūkst. egz.</t>
  </si>
  <si>
    <t>Pritraukti į Klaipėdos miestą vietos ir užsienio investicijų</t>
  </si>
  <si>
    <t>Teikiama prekybos įrangos aptarnavimo paslauga, kartai</t>
  </si>
  <si>
    <t>2020-ieji metai</t>
  </si>
  <si>
    <t>2020-ųjų metų lėšų projektas</t>
  </si>
  <si>
    <t>Organizuota renginių, vnt.</t>
  </si>
  <si>
    <t>1</t>
  </si>
  <si>
    <t>10</t>
  </si>
  <si>
    <t>15</t>
  </si>
  <si>
    <t>18</t>
  </si>
  <si>
    <t>20</t>
  </si>
  <si>
    <t>Sukurta informacinė sistema užsienio ir vietos verslininkų įsikūrimui Klaipėdoje, vnt.</t>
  </si>
  <si>
    <t xml:space="preserve">Parengtas paketas, vnt. </t>
  </si>
  <si>
    <t>Investicijų pritraukimo skatinimas</t>
  </si>
  <si>
    <t xml:space="preserve">Smulkiojo ir vidutinio verslo sistemos skatinimas </t>
  </si>
  <si>
    <t>IED Licencijų, leidimų ir vartotojų teisių apsaugos sk.</t>
  </si>
  <si>
    <t>SB(L)</t>
  </si>
  <si>
    <t xml:space="preserve">2018-ųjų metų asignavimų planas
</t>
  </si>
  <si>
    <t>26</t>
  </si>
  <si>
    <t>Parengta ir patvirtinta tvarka, vnt.</t>
  </si>
  <si>
    <t>Inkubuojamų smulkiojo ir vidutinio verslo subjektų, skaičius</t>
  </si>
  <si>
    <t>Suteikta nemokamų konsultacijų  smulkiojo ir vidutinio verslo  subjektams per metu, skaičius</t>
  </si>
  <si>
    <t>Pritraukta skrydžių krypčių į Klaipėdos regiono oro uostą, vnt.</t>
  </si>
  <si>
    <t>Informacinių technologijų srityje dirbančių įmonių pritraukimas į Klaipėdos miestą</t>
  </si>
  <si>
    <t>Atnaujinta verslo stebėsenos sistema, kartai per metus</t>
  </si>
  <si>
    <t>Organizuota renginių, skirtų verslumui bei investavimo galimybėms skatinti, vnt.</t>
  </si>
  <si>
    <t>12</t>
  </si>
  <si>
    <t xml:space="preserve">Viešųjų paslaugų smulkiojo ir vidutinio verslo subjektams teikimas verslo inkubatoriuje </t>
  </si>
  <si>
    <t>Suteikta nemokamų konsultacijų  smulkiojo ir vidutinio verslo  subjektams per metus, skaičius</t>
  </si>
  <si>
    <t>2018-ųjų metų asignavi-mų planas</t>
  </si>
  <si>
    <t>2019-ųjų m. lėšų projek-tas</t>
  </si>
  <si>
    <t>2020-ųjų m. lėšų projek-tas</t>
  </si>
  <si>
    <t>__________________________</t>
  </si>
  <si>
    <t xml:space="preserve">Klaipėdos miesto savivaldybės smulkiojo ir vidutinio         verslo plėtros programos (Nr. 04) aprašymo                                                   priedas
</t>
  </si>
  <si>
    <r>
      <t xml:space="preserve">2018–2020 M. KLAIPĖDOS MIESTO SAVIVALDYBĖS </t>
    </r>
    <r>
      <rPr>
        <b/>
        <sz val="11"/>
        <rFont val="Times New Roman"/>
        <family val="1"/>
        <charset val="186"/>
      </rPr>
      <t xml:space="preserve">            </t>
    </r>
  </si>
  <si>
    <t>2018-ųjų metų asignavimų planas</t>
  </si>
  <si>
    <t>Siūlomas keisti 2018-ųjų metų asignavimų planas</t>
  </si>
  <si>
    <t>Skirtumas</t>
  </si>
  <si>
    <t>Paaiškinimas</t>
  </si>
  <si>
    <t>Lyginamasis variantas</t>
  </si>
  <si>
    <t>Siūlomas keisti 2018 metų  asignavimų planas</t>
  </si>
  <si>
    <t>Įgyvendintas projektas, vnt.</t>
  </si>
  <si>
    <t xml:space="preserve">Projekto „Statykime tiltus žaliųjų technologijų ateičiai (SB BRIDGE)“ įgyvendinimas </t>
  </si>
  <si>
    <t>______________________________________________</t>
  </si>
  <si>
    <r>
      <t xml:space="preserve">2018–2020 M. KLAIPĖDOS MIESTO SAVIVALDYBĖS      </t>
    </r>
    <r>
      <rPr>
        <b/>
        <sz val="11"/>
        <rFont val="Times New Roman"/>
        <family val="1"/>
        <charset val="186"/>
      </rPr>
      <t xml:space="preserve">            </t>
    </r>
  </si>
  <si>
    <t>2021-ųjų metų lėšų projektas</t>
  </si>
  <si>
    <t>2021-ieji metai</t>
  </si>
  <si>
    <t>04</t>
  </si>
  <si>
    <t xml:space="preserve">*pagal Klaipėdos miesto savivaldybės tarybos 2017-07-26 sprendimą Nr. T2-162
</t>
  </si>
  <si>
    <t>2019-ųjų metų asignavimų planas</t>
  </si>
  <si>
    <t>2018-ųjų metų asignavimų planas*</t>
  </si>
  <si>
    <t>IED Tarptautinių ryšių ir ekoniminės plėtros sk.</t>
  </si>
  <si>
    <t xml:space="preserve">Miesto ekonominės plėtros galimybių pristatymas </t>
  </si>
  <si>
    <r>
      <t xml:space="preserve">Miesto ekonominės plėtros galimybių pristatymas </t>
    </r>
    <r>
      <rPr>
        <strike/>
        <sz val="10"/>
        <rFont val="Times New Roman"/>
        <family val="1"/>
        <charset val="186"/>
      </rPr>
      <t>interneto portaluose</t>
    </r>
    <r>
      <rPr>
        <strike/>
        <sz val="10"/>
        <color rgb="FFFF0000"/>
        <rFont val="Times New Roman"/>
        <family val="1"/>
        <charset val="186"/>
      </rPr>
      <t xml:space="preserve"> </t>
    </r>
  </si>
  <si>
    <r>
      <t xml:space="preserve">Sukurta ir viešinama informacinių vienetų (publikacijų, video reportažų, fotogalerijų, video transliacijų ir reklaminių skydelių) respublikinėse ir </t>
    </r>
    <r>
      <rPr>
        <sz val="10"/>
        <color rgb="FFFF0000"/>
        <rFont val="Times New Roman"/>
        <family val="1"/>
        <charset val="186"/>
      </rPr>
      <t>vietinėse</t>
    </r>
    <r>
      <rPr>
        <sz val="10"/>
        <rFont val="Times New Roman"/>
        <family val="1"/>
        <charset val="186"/>
      </rPr>
      <t xml:space="preserve"> interneto naujienų portaluose ir interneto naujienų portalų Facebook paskyrose, </t>
    </r>
    <r>
      <rPr>
        <sz val="10"/>
        <color rgb="FFFF0000"/>
        <rFont val="Times New Roman"/>
        <family val="1"/>
        <charset val="186"/>
      </rPr>
      <t>radijo eteryje</t>
    </r>
    <r>
      <rPr>
        <sz val="10"/>
        <rFont val="Times New Roman"/>
        <family val="1"/>
        <charset val="186"/>
      </rPr>
      <t>, kartai per metus</t>
    </r>
  </si>
  <si>
    <r>
      <t xml:space="preserve">Miesto ekonominės plėtros galimybių pristatymas </t>
    </r>
    <r>
      <rPr>
        <strike/>
        <sz val="10"/>
        <color rgb="FFFF0000"/>
        <rFont val="Times New Roman"/>
        <family val="1"/>
        <charset val="186"/>
      </rPr>
      <t xml:space="preserve">interneto portaluose </t>
    </r>
  </si>
  <si>
    <t>STR3-14</t>
  </si>
  <si>
    <t>Įgyvendintas komunikacijos priemonių paketas (viešinimas leidiniuose, dalyvavimas renginiuose, parodose ir kt.), vnt.</t>
  </si>
  <si>
    <t>5 kanalai/180</t>
  </si>
  <si>
    <t>Įgyvendintos kitos komunikacijos priemonė (viešinimas leidiniuose, dalyvavimas renginiuose, parodose ir kt.), vnt.</t>
  </si>
  <si>
    <t>Įgyvendintas masinės komunikacijos  priemonių paketas (sklaida respublikiniuose ir vietiniuose interneto naujienų portaluuose, socialinių tinklų paskirose, radijo eteryje, televizijoje), vnt./karta per metus</t>
  </si>
  <si>
    <t>Siūloma koreguoti papriemonės pavadinimą ir papildyti naujais vertinimo kriterijais nedidinant  finansavimo apimties, nes Klaipėdos ekonominės plėtros galimybes tikslinga pristatyti ir kitais komunikacijos kanalais</t>
  </si>
  <si>
    <t>Sukurta ir viešinama informacinių vienetų (publikacijų, videoreportažų, fotogalerijų, videotransliacijų ir reklaminių skydelių) respublikiniuose ir vietiniuose interneto naujienų portaluose ir interneto naujienų portalų „Facebook“ paskyrose, radijo eteryje, kartai per metus</t>
  </si>
  <si>
    <r>
      <t xml:space="preserve">Sukurta ir viešinama informacinių vienetų (publikacijų, videoreportažų, fotogalerijų, videotransliacijų ir reklaminių skydelių) respublikiniuose ir </t>
    </r>
    <r>
      <rPr>
        <sz val="10"/>
        <color rgb="FFFF0000"/>
        <rFont val="Times New Roman"/>
        <family val="1"/>
        <charset val="186"/>
      </rPr>
      <t>vietiniuose</t>
    </r>
    <r>
      <rPr>
        <sz val="10"/>
        <rFont val="Times New Roman"/>
        <family val="1"/>
        <charset val="186"/>
      </rPr>
      <t xml:space="preserve"> interneto naujienų portaluose ir interneto naujienų portalų „Facebook“ paskyrose, </t>
    </r>
    <r>
      <rPr>
        <sz val="10"/>
        <color rgb="FFFF0000"/>
        <rFont val="Times New Roman"/>
        <family val="1"/>
        <charset val="186"/>
      </rPr>
      <t>radijo eteryje</t>
    </r>
    <r>
      <rPr>
        <sz val="10"/>
        <rFont val="Times New Roman"/>
        <family val="1"/>
        <charset val="186"/>
      </rPr>
      <t>, kartai per metus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</si>
</sst>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>
    <font>
      <sz val="10"/>
      <name val="Arial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LT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204"/>
    </font>
    <font>
      <sz val="8"/>
      <name val="Times New Roman"/>
      <family val="1"/>
    </font>
    <font>
      <sz val="10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FF0000"/>
      <name val="Times New Roman"/>
      <family val="1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trike/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theme="3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>
      <alignment vertical="center"/>
    </xf>
  </cellStyleXfs>
  <cellXfs count="70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0" fontId="4" fillId="0" borderId="0" xfId="0" applyFont="1"/>
    <xf numFmtId="0" fontId="1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49" fontId="2" fillId="5" borderId="11" xfId="0" applyNumberFormat="1" applyFont="1" applyFill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 vertical="top"/>
    </xf>
    <xf numFmtId="49" fontId="2" fillId="8" borderId="47" xfId="0" applyNumberFormat="1" applyFont="1" applyFill="1" applyBorder="1" applyAlignment="1">
      <alignment horizontal="center" vertical="top" wrapText="1"/>
    </xf>
    <xf numFmtId="49" fontId="2" fillId="8" borderId="47" xfId="0" applyNumberFormat="1" applyFont="1" applyFill="1" applyBorder="1" applyAlignment="1">
      <alignment horizontal="center" vertical="top"/>
    </xf>
    <xf numFmtId="49" fontId="2" fillId="8" borderId="11" xfId="0" applyNumberFormat="1" applyFont="1" applyFill="1" applyBorder="1" applyAlignment="1">
      <alignment horizontal="center" vertical="top"/>
    </xf>
    <xf numFmtId="49" fontId="2" fillId="8" borderId="26" xfId="0" applyNumberFormat="1" applyFont="1" applyFill="1" applyBorder="1" applyAlignment="1">
      <alignment horizontal="center" vertical="top"/>
    </xf>
    <xf numFmtId="49" fontId="2" fillId="8" borderId="11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Alignment="1">
      <alignment vertical="top"/>
    </xf>
    <xf numFmtId="0" fontId="1" fillId="4" borderId="0" xfId="0" applyFont="1" applyFill="1" applyBorder="1" applyAlignment="1">
      <alignment vertical="top"/>
    </xf>
    <xf numFmtId="49" fontId="2" fillId="4" borderId="51" xfId="0" applyNumberFormat="1" applyFont="1" applyFill="1" applyBorder="1" applyAlignment="1">
      <alignment horizontal="center" vertical="top"/>
    </xf>
    <xf numFmtId="0" fontId="7" fillId="0" borderId="48" xfId="0" applyFont="1" applyFill="1" applyBorder="1" applyAlignment="1">
      <alignment horizontal="center" vertical="top"/>
    </xf>
    <xf numFmtId="0" fontId="1" fillId="4" borderId="43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top"/>
    </xf>
    <xf numFmtId="0" fontId="1" fillId="0" borderId="43" xfId="0" applyFont="1" applyFill="1" applyBorder="1" applyAlignment="1">
      <alignment horizontal="center" vertical="top" wrapText="1"/>
    </xf>
    <xf numFmtId="0" fontId="7" fillId="0" borderId="49" xfId="0" applyFont="1" applyBorder="1" applyAlignment="1">
      <alignment horizontal="left" vertical="top" wrapText="1"/>
    </xf>
    <xf numFmtId="164" fontId="1" fillId="4" borderId="32" xfId="0" applyNumberFormat="1" applyFont="1" applyFill="1" applyBorder="1" applyAlignment="1">
      <alignment horizontal="center" vertical="top"/>
    </xf>
    <xf numFmtId="164" fontId="1" fillId="4" borderId="22" xfId="0" applyNumberFormat="1" applyFont="1" applyFill="1" applyBorder="1" applyAlignment="1">
      <alignment horizontal="center" vertical="top"/>
    </xf>
    <xf numFmtId="164" fontId="1" fillId="4" borderId="32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top"/>
    </xf>
    <xf numFmtId="164" fontId="2" fillId="8" borderId="25" xfId="0" applyNumberFormat="1" applyFont="1" applyFill="1" applyBorder="1" applyAlignment="1">
      <alignment horizontal="center" vertical="top"/>
    </xf>
    <xf numFmtId="164" fontId="2" fillId="5" borderId="25" xfId="0" applyNumberFormat="1" applyFont="1" applyFill="1" applyBorder="1" applyAlignment="1">
      <alignment horizontal="center" vertical="top"/>
    </xf>
    <xf numFmtId="0" fontId="1" fillId="4" borderId="22" xfId="0" applyFont="1" applyFill="1" applyBorder="1" applyAlignment="1">
      <alignment horizontal="center" vertical="top" wrapText="1"/>
    </xf>
    <xf numFmtId="0" fontId="1" fillId="4" borderId="32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top"/>
    </xf>
    <xf numFmtId="0" fontId="1" fillId="4" borderId="32" xfId="0" applyFont="1" applyFill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5" fillId="5" borderId="37" xfId="0" applyFont="1" applyFill="1" applyBorder="1" applyAlignment="1">
      <alignment horizontal="left" vertical="top" wrapText="1"/>
    </xf>
    <xf numFmtId="0" fontId="2" fillId="8" borderId="37" xfId="0" applyFont="1" applyFill="1" applyBorder="1" applyAlignment="1">
      <alignment horizontal="left" vertical="top"/>
    </xf>
    <xf numFmtId="0" fontId="2" fillId="2" borderId="37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1" fillId="8" borderId="16" xfId="0" applyFont="1" applyFill="1" applyBorder="1" applyAlignment="1">
      <alignment horizontal="center" vertical="top"/>
    </xf>
    <xf numFmtId="0" fontId="1" fillId="2" borderId="16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center" vertical="top"/>
    </xf>
    <xf numFmtId="0" fontId="2" fillId="8" borderId="16" xfId="0" applyFont="1" applyFill="1" applyBorder="1" applyAlignment="1">
      <alignment horizontal="left" vertical="top"/>
    </xf>
    <xf numFmtId="164" fontId="1" fillId="4" borderId="0" xfId="0" applyNumberFormat="1" applyFont="1" applyFill="1" applyBorder="1" applyAlignment="1">
      <alignment horizontal="center" vertical="top"/>
    </xf>
    <xf numFmtId="164" fontId="2" fillId="2" borderId="5" xfId="0" applyNumberFormat="1" applyFont="1" applyFill="1" applyBorder="1" applyAlignment="1">
      <alignment horizontal="center" vertical="top"/>
    </xf>
    <xf numFmtId="164" fontId="2" fillId="8" borderId="5" xfId="0" applyNumberFormat="1" applyFont="1" applyFill="1" applyBorder="1" applyAlignment="1">
      <alignment horizontal="center" vertical="top"/>
    </xf>
    <xf numFmtId="164" fontId="1" fillId="4" borderId="43" xfId="0" applyNumberFormat="1" applyFont="1" applyFill="1" applyBorder="1" applyAlignment="1">
      <alignment horizontal="center" vertical="top"/>
    </xf>
    <xf numFmtId="164" fontId="1" fillId="4" borderId="46" xfId="0" applyNumberFormat="1" applyFont="1" applyFill="1" applyBorder="1" applyAlignment="1">
      <alignment horizontal="center" vertical="top"/>
    </xf>
    <xf numFmtId="164" fontId="2" fillId="8" borderId="26" xfId="0" applyNumberFormat="1" applyFont="1" applyFill="1" applyBorder="1" applyAlignment="1">
      <alignment horizontal="center" vertical="top"/>
    </xf>
    <xf numFmtId="164" fontId="2" fillId="5" borderId="26" xfId="0" applyNumberFormat="1" applyFont="1" applyFill="1" applyBorder="1" applyAlignment="1">
      <alignment horizontal="center" vertical="top"/>
    </xf>
    <xf numFmtId="0" fontId="1" fillId="0" borderId="55" xfId="0" applyFont="1" applyBorder="1" applyAlignment="1">
      <alignment horizontal="center" vertical="center" textRotation="90" wrapText="1"/>
    </xf>
    <xf numFmtId="0" fontId="1" fillId="0" borderId="55" xfId="0" applyFont="1" applyBorder="1" applyAlignment="1">
      <alignment horizontal="center" vertical="center" textRotation="90"/>
    </xf>
    <xf numFmtId="0" fontId="1" fillId="0" borderId="56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49" fontId="5" fillId="6" borderId="27" xfId="0" applyNumberFormat="1" applyFont="1" applyFill="1" applyBorder="1" applyAlignment="1">
      <alignment horizontal="left" vertical="top" wrapText="1"/>
    </xf>
    <xf numFmtId="49" fontId="5" fillId="6" borderId="54" xfId="0" applyNumberFormat="1" applyFont="1" applyFill="1" applyBorder="1" applyAlignment="1">
      <alignment horizontal="left" vertical="top" wrapText="1"/>
    </xf>
    <xf numFmtId="164" fontId="1" fillId="4" borderId="30" xfId="0" applyNumberFormat="1" applyFont="1" applyFill="1" applyBorder="1" applyAlignment="1">
      <alignment horizontal="center" vertical="top"/>
    </xf>
    <xf numFmtId="164" fontId="2" fillId="7" borderId="8" xfId="0" applyNumberFormat="1" applyFont="1" applyFill="1" applyBorder="1" applyAlignment="1">
      <alignment horizontal="center" vertical="top"/>
    </xf>
    <xf numFmtId="164" fontId="2" fillId="7" borderId="33" xfId="0" applyNumberFormat="1" applyFont="1" applyFill="1" applyBorder="1" applyAlignment="1">
      <alignment horizontal="center" vertical="top"/>
    </xf>
    <xf numFmtId="164" fontId="1" fillId="4" borderId="3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164" fontId="2" fillId="8" borderId="1" xfId="0" applyNumberFormat="1" applyFont="1" applyFill="1" applyBorder="1" applyAlignment="1">
      <alignment horizontal="center" vertical="top"/>
    </xf>
    <xf numFmtId="164" fontId="2" fillId="5" borderId="1" xfId="0" applyNumberFormat="1" applyFont="1" applyFill="1" applyBorder="1" applyAlignment="1">
      <alignment horizontal="center" vertical="top"/>
    </xf>
    <xf numFmtId="164" fontId="1" fillId="4" borderId="44" xfId="0" applyNumberFormat="1" applyFont="1" applyFill="1" applyBorder="1" applyAlignment="1">
      <alignment horizontal="center" vertical="top"/>
    </xf>
    <xf numFmtId="164" fontId="1" fillId="4" borderId="43" xfId="0" applyNumberFormat="1" applyFont="1" applyFill="1" applyBorder="1" applyAlignment="1">
      <alignment horizontal="center" vertical="center"/>
    </xf>
    <xf numFmtId="164" fontId="1" fillId="4" borderId="51" xfId="0" applyNumberFormat="1" applyFont="1" applyFill="1" applyBorder="1" applyAlignment="1">
      <alignment horizontal="center" vertical="center"/>
    </xf>
    <xf numFmtId="0" fontId="13" fillId="0" borderId="0" xfId="0" applyFont="1"/>
    <xf numFmtId="0" fontId="1" fillId="0" borderId="0" xfId="0" applyFont="1" applyBorder="1" applyAlignment="1">
      <alignment horizontal="right" vertical="top"/>
    </xf>
    <xf numFmtId="0" fontId="6" fillId="0" borderId="52" xfId="0" applyFont="1" applyFill="1" applyBorder="1" applyAlignment="1">
      <alignment horizontal="center" vertical="top"/>
    </xf>
    <xf numFmtId="0" fontId="6" fillId="0" borderId="44" xfId="0" applyFont="1" applyFill="1" applyBorder="1" applyAlignment="1">
      <alignment horizontal="center" vertical="top"/>
    </xf>
    <xf numFmtId="0" fontId="7" fillId="3" borderId="58" xfId="0" applyFont="1" applyFill="1" applyBorder="1" applyAlignment="1">
      <alignment horizontal="center" vertical="top"/>
    </xf>
    <xf numFmtId="0" fontId="6" fillId="0" borderId="51" xfId="0" applyFont="1" applyFill="1" applyBorder="1" applyAlignment="1">
      <alignment horizontal="center" vertical="top"/>
    </xf>
    <xf numFmtId="164" fontId="2" fillId="2" borderId="26" xfId="0" applyNumberFormat="1" applyFont="1" applyFill="1" applyBorder="1" applyAlignment="1">
      <alignment horizontal="center" vertical="top"/>
    </xf>
    <xf numFmtId="49" fontId="2" fillId="4" borderId="59" xfId="0" applyNumberFormat="1" applyFont="1" applyFill="1" applyBorder="1" applyAlignment="1">
      <alignment horizontal="center" vertical="top"/>
    </xf>
    <xf numFmtId="0" fontId="7" fillId="3" borderId="51" xfId="0" applyFont="1" applyFill="1" applyBorder="1" applyAlignment="1">
      <alignment horizontal="center" vertical="top"/>
    </xf>
    <xf numFmtId="0" fontId="7" fillId="10" borderId="34" xfId="0" applyFont="1" applyFill="1" applyBorder="1" applyAlignment="1">
      <alignment horizontal="left" vertical="top" wrapText="1"/>
    </xf>
    <xf numFmtId="0" fontId="7" fillId="3" borderId="60" xfId="0" applyFont="1" applyFill="1" applyBorder="1" applyAlignment="1">
      <alignment horizontal="left" vertical="top" wrapText="1"/>
    </xf>
    <xf numFmtId="0" fontId="7" fillId="0" borderId="51" xfId="0" applyFont="1" applyFill="1" applyBorder="1" applyAlignment="1">
      <alignment horizontal="center" vertical="top"/>
    </xf>
    <xf numFmtId="0" fontId="7" fillId="4" borderId="60" xfId="0" applyFont="1" applyFill="1" applyBorder="1" applyAlignment="1">
      <alignment horizontal="left" vertical="top" wrapText="1"/>
    </xf>
    <xf numFmtId="164" fontId="2" fillId="5" borderId="21" xfId="0" applyNumberFormat="1" applyFont="1" applyFill="1" applyBorder="1" applyAlignment="1">
      <alignment horizontal="center" vertical="top"/>
    </xf>
    <xf numFmtId="164" fontId="1" fillId="0" borderId="32" xfId="0" applyNumberFormat="1" applyFont="1" applyFill="1" applyBorder="1" applyAlignment="1">
      <alignment horizontal="center" vertical="top"/>
    </xf>
    <xf numFmtId="164" fontId="2" fillId="5" borderId="32" xfId="0" applyNumberFormat="1" applyFont="1" applyFill="1" applyBorder="1" applyAlignment="1">
      <alignment horizontal="center" vertical="top"/>
    </xf>
    <xf numFmtId="164" fontId="2" fillId="9" borderId="33" xfId="0" applyNumberFormat="1" applyFont="1" applyFill="1" applyBorder="1" applyAlignment="1">
      <alignment horizontal="center" vertical="top"/>
    </xf>
    <xf numFmtId="49" fontId="2" fillId="0" borderId="65" xfId="0" applyNumberFormat="1" applyFont="1" applyBorder="1" applyAlignment="1">
      <alignment horizontal="center" vertical="top" wrapText="1"/>
    </xf>
    <xf numFmtId="0" fontId="2" fillId="4" borderId="65" xfId="0" applyFont="1" applyFill="1" applyBorder="1" applyAlignment="1">
      <alignment horizontal="left" vertical="top" wrapText="1"/>
    </xf>
    <xf numFmtId="0" fontId="1" fillId="0" borderId="38" xfId="0" applyFont="1" applyFill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/>
    </xf>
    <xf numFmtId="164" fontId="1" fillId="0" borderId="38" xfId="0" applyNumberFormat="1" applyFont="1" applyBorder="1" applyAlignment="1">
      <alignment horizontal="center" vertical="top"/>
    </xf>
    <xf numFmtId="164" fontId="1" fillId="0" borderId="65" xfId="0" applyNumberFormat="1" applyFont="1" applyBorder="1" applyAlignment="1">
      <alignment horizontal="center" vertical="top"/>
    </xf>
    <xf numFmtId="0" fontId="1" fillId="0" borderId="38" xfId="0" applyFont="1" applyBorder="1" applyAlignment="1">
      <alignment vertical="top" wrapText="1"/>
    </xf>
    <xf numFmtId="0" fontId="6" fillId="0" borderId="64" xfId="0" applyFont="1" applyFill="1" applyBorder="1" applyAlignment="1">
      <alignment horizontal="center" vertical="top"/>
    </xf>
    <xf numFmtId="0" fontId="6" fillId="0" borderId="65" xfId="0" applyFont="1" applyFill="1" applyBorder="1" applyAlignment="1">
      <alignment horizontal="center" vertical="top"/>
    </xf>
    <xf numFmtId="0" fontId="6" fillId="0" borderId="39" xfId="0" applyFont="1" applyFill="1" applyBorder="1" applyAlignment="1">
      <alignment horizontal="center" vertical="top"/>
    </xf>
    <xf numFmtId="0" fontId="7" fillId="3" borderId="44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2" fillId="4" borderId="0" xfId="0" applyNumberFormat="1" applyFont="1" applyFill="1" applyBorder="1" applyAlignment="1">
      <alignment horizontal="center" vertical="top"/>
    </xf>
    <xf numFmtId="49" fontId="2" fillId="4" borderId="29" xfId="0" applyNumberFormat="1" applyFont="1" applyFill="1" applyBorder="1" applyAlignment="1">
      <alignment horizontal="center" vertical="top" wrapText="1"/>
    </xf>
    <xf numFmtId="0" fontId="2" fillId="7" borderId="34" xfId="0" applyFont="1" applyFill="1" applyBorder="1" applyAlignment="1">
      <alignment horizontal="center" vertical="top"/>
    </xf>
    <xf numFmtId="164" fontId="1" fillId="4" borderId="46" xfId="0" applyNumberFormat="1" applyFont="1" applyFill="1" applyBorder="1" applyAlignment="1">
      <alignment horizontal="center" vertical="center"/>
    </xf>
    <xf numFmtId="164" fontId="1" fillId="4" borderId="2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49" fontId="2" fillId="8" borderId="18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0" fontId="1" fillId="8" borderId="5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10" borderId="8" xfId="0" applyFont="1" applyFill="1" applyBorder="1" applyAlignment="1">
      <alignment horizontal="center" vertical="top"/>
    </xf>
    <xf numFmtId="0" fontId="12" fillId="0" borderId="0" xfId="0" applyNumberFormat="1" applyFont="1" applyFill="1" applyBorder="1" applyAlignment="1">
      <alignment horizontal="left" vertical="top" wrapText="1"/>
    </xf>
    <xf numFmtId="49" fontId="1" fillId="4" borderId="62" xfId="0" applyNumberFormat="1" applyFont="1" applyFill="1" applyBorder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0" fontId="2" fillId="0" borderId="2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0" fontId="6" fillId="4" borderId="0" xfId="0" applyFont="1" applyFill="1" applyBorder="1" applyAlignment="1">
      <alignment horizontal="center" vertical="top"/>
    </xf>
    <xf numFmtId="0" fontId="4" fillId="10" borderId="19" xfId="0" applyFont="1" applyFill="1" applyBorder="1" applyAlignment="1">
      <alignment horizontal="center" vertical="top"/>
    </xf>
    <xf numFmtId="3" fontId="1" fillId="3" borderId="0" xfId="0" applyNumberFormat="1" applyFont="1" applyFill="1" applyBorder="1" applyAlignment="1">
      <alignment horizontal="left" vertical="top" wrapText="1"/>
    </xf>
    <xf numFmtId="49" fontId="2" fillId="10" borderId="4" xfId="0" applyNumberFormat="1" applyFont="1" applyFill="1" applyBorder="1" applyAlignment="1">
      <alignment horizontal="center" vertical="top"/>
    </xf>
    <xf numFmtId="49" fontId="2" fillId="7" borderId="0" xfId="0" applyNumberFormat="1" applyFont="1" applyFill="1" applyBorder="1" applyAlignment="1">
      <alignment horizontal="center" vertical="top"/>
    </xf>
    <xf numFmtId="49" fontId="2" fillId="7" borderId="29" xfId="0" applyNumberFormat="1" applyFont="1" applyFill="1" applyBorder="1" applyAlignment="1">
      <alignment horizontal="center" vertical="top" wrapText="1"/>
    </xf>
    <xf numFmtId="0" fontId="0" fillId="7" borderId="34" xfId="0" applyFill="1" applyBorder="1" applyAlignment="1"/>
    <xf numFmtId="49" fontId="1" fillId="7" borderId="19" xfId="0" applyNumberFormat="1" applyFont="1" applyFill="1" applyBorder="1" applyAlignment="1">
      <alignment horizontal="center" vertical="top" wrapText="1"/>
    </xf>
    <xf numFmtId="0" fontId="4" fillId="7" borderId="19" xfId="0" applyFont="1" applyFill="1" applyBorder="1" applyAlignment="1"/>
    <xf numFmtId="49" fontId="2" fillId="7" borderId="8" xfId="0" applyNumberFormat="1" applyFont="1" applyFill="1" applyBorder="1" applyAlignment="1">
      <alignment horizontal="center" vertical="top" wrapText="1"/>
    </xf>
    <xf numFmtId="0" fontId="4" fillId="7" borderId="8" xfId="0" applyFont="1" applyFill="1" applyBorder="1" applyAlignment="1">
      <alignment horizontal="left" vertical="top" wrapText="1"/>
    </xf>
    <xf numFmtId="0" fontId="1" fillId="7" borderId="8" xfId="0" applyFont="1" applyFill="1" applyBorder="1" applyAlignment="1">
      <alignment horizontal="center" vertical="center" textRotation="90" wrapText="1"/>
    </xf>
    <xf numFmtId="49" fontId="1" fillId="7" borderId="8" xfId="0" applyNumberFormat="1" applyFont="1" applyFill="1" applyBorder="1" applyAlignment="1">
      <alignment horizontal="center" vertical="top"/>
    </xf>
    <xf numFmtId="0" fontId="0" fillId="7" borderId="8" xfId="0" applyFill="1" applyBorder="1" applyAlignment="1"/>
    <xf numFmtId="164" fontId="2" fillId="7" borderId="34" xfId="0" applyNumberFormat="1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49" fontId="2" fillId="8" borderId="34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0" fontId="1" fillId="4" borderId="68" xfId="0" applyFont="1" applyFill="1" applyBorder="1" applyAlignment="1">
      <alignment horizontal="center" vertical="top"/>
    </xf>
    <xf numFmtId="164" fontId="1" fillId="4" borderId="68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0" fontId="7" fillId="3" borderId="51" xfId="0" applyFont="1" applyFill="1" applyBorder="1" applyAlignment="1">
      <alignment horizontal="center" vertical="center"/>
    </xf>
    <xf numFmtId="164" fontId="1" fillId="4" borderId="35" xfId="0" applyNumberFormat="1" applyFont="1" applyFill="1" applyBorder="1" applyAlignment="1">
      <alignment horizontal="center" vertical="top"/>
    </xf>
    <xf numFmtId="0" fontId="7" fillId="0" borderId="13" xfId="0" applyFont="1" applyFill="1" applyBorder="1" applyAlignment="1">
      <alignment vertical="top" wrapText="1"/>
    </xf>
    <xf numFmtId="0" fontId="14" fillId="4" borderId="43" xfId="0" applyFont="1" applyFill="1" applyBorder="1" applyAlignment="1">
      <alignment horizontal="center" vertical="top"/>
    </xf>
    <xf numFmtId="49" fontId="2" fillId="7" borderId="0" xfId="0" applyNumberFormat="1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center" vertical="top"/>
    </xf>
    <xf numFmtId="0" fontId="1" fillId="4" borderId="66" xfId="0" applyFont="1" applyFill="1" applyBorder="1" applyAlignment="1">
      <alignment horizontal="center" vertical="top"/>
    </xf>
    <xf numFmtId="164" fontId="1" fillId="4" borderId="71" xfId="0" applyNumberFormat="1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/>
    </xf>
    <xf numFmtId="164" fontId="1" fillId="4" borderId="30" xfId="0" applyNumberFormat="1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left" vertical="top"/>
    </xf>
    <xf numFmtId="164" fontId="1" fillId="0" borderId="22" xfId="0" applyNumberFormat="1" applyFont="1" applyBorder="1" applyAlignment="1">
      <alignment horizontal="center" vertical="top"/>
    </xf>
    <xf numFmtId="49" fontId="1" fillId="4" borderId="50" xfId="0" applyNumberFormat="1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164" fontId="1" fillId="0" borderId="71" xfId="0" applyNumberFormat="1" applyFont="1" applyBorder="1" applyAlignment="1">
      <alignment horizontal="center" vertical="top"/>
    </xf>
    <xf numFmtId="164" fontId="1" fillId="0" borderId="66" xfId="0" applyNumberFormat="1" applyFont="1" applyBorder="1" applyAlignment="1">
      <alignment horizontal="center" vertical="top"/>
    </xf>
    <xf numFmtId="1" fontId="7" fillId="4" borderId="61" xfId="0" applyNumberFormat="1" applyFont="1" applyFill="1" applyBorder="1" applyAlignment="1">
      <alignment horizontal="center" vertical="top"/>
    </xf>
    <xf numFmtId="1" fontId="7" fillId="4" borderId="62" xfId="0" applyNumberFormat="1" applyFont="1" applyFill="1" applyBorder="1" applyAlignment="1">
      <alignment horizontal="center" vertical="top"/>
    </xf>
    <xf numFmtId="49" fontId="7" fillId="0" borderId="70" xfId="0" applyNumberFormat="1" applyFont="1" applyBorder="1" applyAlignment="1">
      <alignment horizontal="center" vertical="top"/>
    </xf>
    <xf numFmtId="49" fontId="7" fillId="3" borderId="63" xfId="0" applyNumberFormat="1" applyFont="1" applyFill="1" applyBorder="1" applyAlignment="1">
      <alignment horizontal="center" vertical="top"/>
    </xf>
    <xf numFmtId="49" fontId="7" fillId="3" borderId="62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8" borderId="34" xfId="0" applyNumberFormat="1" applyFont="1" applyFill="1" applyBorder="1" applyAlignment="1">
      <alignment horizontal="center" vertical="top"/>
    </xf>
    <xf numFmtId="49" fontId="2" fillId="10" borderId="4" xfId="0" applyNumberFormat="1" applyFont="1" applyFill="1" applyBorder="1" applyAlignment="1">
      <alignment horizontal="center" vertical="top"/>
    </xf>
    <xf numFmtId="49" fontId="2" fillId="4" borderId="9" xfId="0" applyNumberFormat="1" applyFont="1" applyFill="1" applyBorder="1" applyAlignment="1">
      <alignment horizontal="center" vertical="top"/>
    </xf>
    <xf numFmtId="0" fontId="7" fillId="0" borderId="49" xfId="0" applyFont="1" applyFill="1" applyBorder="1" applyAlignment="1">
      <alignment horizontal="left" vertical="top" wrapText="1"/>
    </xf>
    <xf numFmtId="0" fontId="1" fillId="3" borderId="72" xfId="0" applyFont="1" applyFill="1" applyBorder="1" applyAlignment="1">
      <alignment vertical="top" wrapText="1"/>
    </xf>
    <xf numFmtId="49" fontId="12" fillId="3" borderId="73" xfId="0" applyNumberFormat="1" applyFont="1" applyFill="1" applyBorder="1" applyAlignment="1">
      <alignment horizontal="center" vertical="center"/>
    </xf>
    <xf numFmtId="49" fontId="12" fillId="3" borderId="74" xfId="0" applyNumberFormat="1" applyFont="1" applyFill="1" applyBorder="1" applyAlignment="1">
      <alignment horizontal="center" vertical="center"/>
    </xf>
    <xf numFmtId="0" fontId="1" fillId="0" borderId="53" xfId="0" applyFont="1" applyBorder="1" applyAlignment="1">
      <alignment vertical="top"/>
    </xf>
    <xf numFmtId="49" fontId="1" fillId="4" borderId="14" xfId="0" applyNumberFormat="1" applyFont="1" applyFill="1" applyBorder="1" applyAlignment="1">
      <alignment horizontal="center" vertical="top"/>
    </xf>
    <xf numFmtId="0" fontId="1" fillId="0" borderId="60" xfId="0" applyFont="1" applyBorder="1" applyAlignment="1">
      <alignment horizontal="left" vertical="top" wrapText="1"/>
    </xf>
    <xf numFmtId="49" fontId="1" fillId="4" borderId="6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49" fontId="2" fillId="4" borderId="20" xfId="0" applyNumberFormat="1" applyFont="1" applyFill="1" applyBorder="1" applyAlignment="1">
      <alignment horizontal="center" vertical="top"/>
    </xf>
    <xf numFmtId="0" fontId="1" fillId="4" borderId="38" xfId="0" applyFont="1" applyFill="1" applyBorder="1" applyAlignment="1">
      <alignment horizontal="center" vertical="center"/>
    </xf>
    <xf numFmtId="164" fontId="1" fillId="4" borderId="38" xfId="0" applyNumberFormat="1" applyFont="1" applyFill="1" applyBorder="1" applyAlignment="1">
      <alignment horizontal="center" vertical="center"/>
    </xf>
    <xf numFmtId="164" fontId="1" fillId="4" borderId="21" xfId="0" applyNumberFormat="1" applyFont="1" applyFill="1" applyBorder="1" applyAlignment="1">
      <alignment horizontal="center" vertical="center"/>
    </xf>
    <xf numFmtId="0" fontId="1" fillId="3" borderId="76" xfId="0" applyFont="1" applyFill="1" applyBorder="1" applyAlignment="1">
      <alignment horizontal="left" vertical="top" wrapText="1"/>
    </xf>
    <xf numFmtId="0" fontId="7" fillId="3" borderId="35" xfId="0" applyFont="1" applyFill="1" applyBorder="1" applyAlignment="1">
      <alignment horizontal="center" vertical="top"/>
    </xf>
    <xf numFmtId="0" fontId="7" fillId="3" borderId="49" xfId="0" applyFont="1" applyFill="1" applyBorder="1" applyAlignment="1">
      <alignment horizontal="left" vertical="top" wrapText="1"/>
    </xf>
    <xf numFmtId="0" fontId="7" fillId="0" borderId="35" xfId="0" applyFont="1" applyFill="1" applyBorder="1" applyAlignment="1">
      <alignment horizontal="center" vertical="top"/>
    </xf>
    <xf numFmtId="0" fontId="7" fillId="0" borderId="77" xfId="0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0" fontId="6" fillId="4" borderId="51" xfId="0" applyFont="1" applyFill="1" applyBorder="1" applyAlignment="1">
      <alignment horizontal="center" vertical="top"/>
    </xf>
    <xf numFmtId="0" fontId="6" fillId="4" borderId="44" xfId="0" applyFont="1" applyFill="1" applyBorder="1" applyAlignment="1">
      <alignment horizontal="center" vertical="top"/>
    </xf>
    <xf numFmtId="49" fontId="1" fillId="4" borderId="3" xfId="0" applyNumberFormat="1" applyFont="1" applyFill="1" applyBorder="1" applyAlignment="1">
      <alignment horizontal="center" vertical="top"/>
    </xf>
    <xf numFmtId="49" fontId="2" fillId="8" borderId="13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0" fontId="12" fillId="0" borderId="0" xfId="0" applyNumberFormat="1" applyFont="1" applyFill="1" applyBorder="1" applyAlignment="1">
      <alignment horizontal="left" vertical="top" wrapText="1"/>
    </xf>
    <xf numFmtId="0" fontId="1" fillId="8" borderId="26" xfId="0" applyFont="1" applyFill="1" applyBorder="1" applyAlignment="1">
      <alignment horizontal="center" vertical="top"/>
    </xf>
    <xf numFmtId="0" fontId="1" fillId="8" borderId="5" xfId="0" applyFont="1" applyFill="1" applyBorder="1" applyAlignment="1">
      <alignment horizontal="center" vertical="top"/>
    </xf>
    <xf numFmtId="0" fontId="1" fillId="5" borderId="26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164" fontId="2" fillId="5" borderId="40" xfId="0" applyNumberFormat="1" applyFont="1" applyFill="1" applyBorder="1" applyAlignment="1">
      <alignment horizontal="center" vertical="top" wrapText="1"/>
    </xf>
    <xf numFmtId="164" fontId="1" fillId="0" borderId="40" xfId="0" applyNumberFormat="1" applyFont="1" applyBorder="1" applyAlignment="1">
      <alignment horizontal="center" vertical="top" wrapText="1"/>
    </xf>
    <xf numFmtId="164" fontId="2" fillId="9" borderId="3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" fillId="0" borderId="8" xfId="0" applyFont="1" applyBorder="1" applyAlignment="1">
      <alignment horizontal="right" vertical="top"/>
    </xf>
    <xf numFmtId="0" fontId="1" fillId="2" borderId="2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49" fontId="2" fillId="8" borderId="46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 vertical="top" wrapText="1"/>
    </xf>
    <xf numFmtId="164" fontId="2" fillId="5" borderId="38" xfId="0" applyNumberFormat="1" applyFont="1" applyFill="1" applyBorder="1" applyAlignment="1">
      <alignment horizontal="center" vertical="top" wrapText="1"/>
    </xf>
    <xf numFmtId="0" fontId="5" fillId="5" borderId="41" xfId="0" applyFont="1" applyFill="1" applyBorder="1" applyAlignment="1">
      <alignment horizontal="left" vertical="top" wrapText="1"/>
    </xf>
    <xf numFmtId="0" fontId="2" fillId="8" borderId="41" xfId="0" applyFont="1" applyFill="1" applyBorder="1" applyAlignment="1">
      <alignment horizontal="left" vertical="top"/>
    </xf>
    <xf numFmtId="0" fontId="2" fillId="2" borderId="41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 wrapText="1"/>
    </xf>
    <xf numFmtId="3" fontId="1" fillId="0" borderId="0" xfId="0" applyNumberFormat="1" applyFont="1" applyAlignment="1">
      <alignment horizontal="left" vertical="top" wrapText="1"/>
    </xf>
    <xf numFmtId="49" fontId="2" fillId="8" borderId="34" xfId="0" applyNumberFormat="1" applyFont="1" applyFill="1" applyBorder="1" applyAlignment="1">
      <alignment horizontal="center" vertical="top"/>
    </xf>
    <xf numFmtId="49" fontId="2" fillId="10" borderId="4" xfId="0" applyNumberFormat="1" applyFont="1" applyFill="1" applyBorder="1" applyAlignment="1">
      <alignment horizontal="center" vertical="top"/>
    </xf>
    <xf numFmtId="49" fontId="2" fillId="8" borderId="18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13" fillId="4" borderId="0" xfId="0" applyFont="1" applyFill="1"/>
    <xf numFmtId="0" fontId="10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vertical="top"/>
    </xf>
    <xf numFmtId="49" fontId="2" fillId="4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vertical="top"/>
    </xf>
    <xf numFmtId="3" fontId="1" fillId="0" borderId="0" xfId="0" applyNumberFormat="1" applyFont="1" applyBorder="1" applyAlignment="1">
      <alignment vertical="top"/>
    </xf>
    <xf numFmtId="0" fontId="4" fillId="0" borderId="4" xfId="0" applyFont="1" applyFill="1" applyBorder="1" applyAlignment="1">
      <alignment horizontal="left" vertical="top" wrapText="1"/>
    </xf>
    <xf numFmtId="0" fontId="12" fillId="3" borderId="20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0" fillId="0" borderId="18" xfId="0" applyFill="1" applyBorder="1" applyAlignment="1"/>
    <xf numFmtId="0" fontId="0" fillId="0" borderId="4" xfId="0" applyFill="1" applyBorder="1" applyAlignment="1"/>
    <xf numFmtId="0" fontId="4" fillId="0" borderId="15" xfId="0" applyFont="1" applyFill="1" applyBorder="1" applyAlignment="1"/>
    <xf numFmtId="0" fontId="1" fillId="4" borderId="4" xfId="0" applyFont="1" applyFill="1" applyBorder="1" applyAlignment="1">
      <alignment horizontal="center" vertical="center" textRotation="90" wrapText="1"/>
    </xf>
    <xf numFmtId="49" fontId="1" fillId="4" borderId="15" xfId="0" applyNumberFormat="1" applyFont="1" applyFill="1" applyBorder="1" applyAlignment="1">
      <alignment horizontal="center" vertical="top"/>
    </xf>
    <xf numFmtId="0" fontId="1" fillId="4" borderId="13" xfId="0" applyFont="1" applyFill="1" applyBorder="1" applyAlignment="1">
      <alignment vertical="top" wrapText="1"/>
    </xf>
    <xf numFmtId="164" fontId="1" fillId="0" borderId="0" xfId="0" applyNumberFormat="1" applyFont="1" applyBorder="1" applyAlignment="1">
      <alignment horizontal="center" vertical="top"/>
    </xf>
    <xf numFmtId="164" fontId="1" fillId="0" borderId="53" xfId="0" applyNumberFormat="1" applyFont="1" applyBorder="1" applyAlignment="1">
      <alignment horizontal="center" vertical="top"/>
    </xf>
    <xf numFmtId="0" fontId="1" fillId="4" borderId="46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2" fillId="4" borderId="51" xfId="0" applyFont="1" applyFill="1" applyBorder="1" applyAlignment="1">
      <alignment horizontal="left" vertical="top" wrapText="1"/>
    </xf>
    <xf numFmtId="3" fontId="2" fillId="0" borderId="38" xfId="0" applyNumberFormat="1" applyFont="1" applyBorder="1" applyAlignment="1">
      <alignment horizontal="center" vertical="center" wrapText="1"/>
    </xf>
    <xf numFmtId="164" fontId="1" fillId="0" borderId="45" xfId="0" applyNumberFormat="1" applyFont="1" applyBorder="1" applyAlignment="1">
      <alignment horizontal="center" vertical="top"/>
    </xf>
    <xf numFmtId="0" fontId="1" fillId="0" borderId="46" xfId="0" applyFont="1" applyFill="1" applyBorder="1" applyAlignment="1">
      <alignment horizontal="center" vertical="top" wrapText="1"/>
    </xf>
    <xf numFmtId="164" fontId="1" fillId="7" borderId="36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8" borderId="13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0" fontId="1" fillId="3" borderId="23" xfId="0" applyFont="1" applyFill="1" applyBorder="1" applyAlignment="1">
      <alignment vertical="top" wrapText="1"/>
    </xf>
    <xf numFmtId="49" fontId="12" fillId="3" borderId="57" xfId="0" applyNumberFormat="1" applyFont="1" applyFill="1" applyBorder="1" applyAlignment="1">
      <alignment horizontal="center" vertical="center"/>
    </xf>
    <xf numFmtId="49" fontId="12" fillId="3" borderId="24" xfId="0" applyNumberFormat="1" applyFont="1" applyFill="1" applyBorder="1" applyAlignment="1">
      <alignment horizontal="center" vertical="center"/>
    </xf>
    <xf numFmtId="0" fontId="1" fillId="0" borderId="51" xfId="0" applyFont="1" applyBorder="1" applyAlignment="1">
      <alignment vertical="top"/>
    </xf>
    <xf numFmtId="0" fontId="1" fillId="4" borderId="30" xfId="0" applyFont="1" applyFill="1" applyBorder="1" applyAlignment="1">
      <alignment vertical="top"/>
    </xf>
    <xf numFmtId="0" fontId="12" fillId="4" borderId="3" xfId="0" applyFont="1" applyFill="1" applyBorder="1" applyAlignment="1">
      <alignment horizontal="center" vertical="center" textRotation="90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59" xfId="0" applyFont="1" applyFill="1" applyBorder="1" applyAlignment="1">
      <alignment horizontal="center" vertical="top"/>
    </xf>
    <xf numFmtId="0" fontId="7" fillId="4" borderId="24" xfId="0" applyFont="1" applyFill="1" applyBorder="1" applyAlignment="1">
      <alignment horizontal="center" vertical="top"/>
    </xf>
    <xf numFmtId="0" fontId="12" fillId="4" borderId="51" xfId="0" applyFont="1" applyFill="1" applyBorder="1" applyAlignment="1">
      <alignment horizontal="center" vertical="center" textRotation="90" wrapText="1"/>
    </xf>
    <xf numFmtId="0" fontId="7" fillId="4" borderId="49" xfId="0" applyFont="1" applyFill="1" applyBorder="1" applyAlignment="1">
      <alignment horizontal="left" vertical="top" wrapText="1"/>
    </xf>
    <xf numFmtId="0" fontId="7" fillId="4" borderId="51" xfId="0" applyFont="1" applyFill="1" applyBorder="1" applyAlignment="1">
      <alignment horizontal="center" vertical="top"/>
    </xf>
    <xf numFmtId="0" fontId="7" fillId="4" borderId="50" xfId="0" applyFont="1" applyFill="1" applyBorder="1" applyAlignment="1">
      <alignment horizontal="center" vertical="top"/>
    </xf>
    <xf numFmtId="49" fontId="1" fillId="4" borderId="14" xfId="0" applyNumberFormat="1" applyFont="1" applyFill="1" applyBorder="1" applyAlignment="1">
      <alignment horizontal="center" vertical="top"/>
    </xf>
    <xf numFmtId="49" fontId="2" fillId="4" borderId="14" xfId="0" applyNumberFormat="1" applyFont="1" applyFill="1" applyBorder="1" applyAlignment="1">
      <alignment horizontal="center" vertical="top"/>
    </xf>
    <xf numFmtId="0" fontId="12" fillId="3" borderId="20" xfId="0" applyFont="1" applyFill="1" applyBorder="1" applyAlignment="1">
      <alignment horizontal="center" vertical="top"/>
    </xf>
    <xf numFmtId="0" fontId="12" fillId="3" borderId="14" xfId="0" applyFont="1" applyFill="1" applyBorder="1" applyAlignment="1">
      <alignment horizontal="center" vertical="top"/>
    </xf>
    <xf numFmtId="0" fontId="7" fillId="0" borderId="69" xfId="0" applyFont="1" applyBorder="1" applyAlignment="1">
      <alignment horizontal="left" vertical="top" wrapText="1"/>
    </xf>
    <xf numFmtId="49" fontId="1" fillId="4" borderId="51" xfId="0" applyNumberFormat="1" applyFont="1" applyFill="1" applyBorder="1" applyAlignment="1">
      <alignment horizontal="center" vertical="top"/>
    </xf>
    <xf numFmtId="49" fontId="2" fillId="8" borderId="13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49" fontId="1" fillId="4" borderId="14" xfId="0" applyNumberFormat="1" applyFont="1" applyFill="1" applyBorder="1" applyAlignment="1">
      <alignment horizontal="center" vertical="top"/>
    </xf>
    <xf numFmtId="0" fontId="17" fillId="0" borderId="21" xfId="0" applyFont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left" vertical="top" wrapText="1"/>
    </xf>
    <xf numFmtId="0" fontId="7" fillId="0" borderId="59" xfId="0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0" fontId="7" fillId="4" borderId="49" xfId="0" applyFont="1" applyFill="1" applyBorder="1" applyAlignment="1">
      <alignment vertical="top" wrapText="1"/>
    </xf>
    <xf numFmtId="0" fontId="7" fillId="0" borderId="72" xfId="0" applyFont="1" applyFill="1" applyBorder="1" applyAlignment="1">
      <alignment horizontal="left" vertical="top" wrapText="1"/>
    </xf>
    <xf numFmtId="0" fontId="7" fillId="0" borderId="78" xfId="0" applyFont="1" applyFill="1" applyBorder="1" applyAlignment="1">
      <alignment horizontal="center" vertical="top"/>
    </xf>
    <xf numFmtId="0" fontId="7" fillId="0" borderId="74" xfId="0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center" vertical="top" wrapText="1"/>
    </xf>
    <xf numFmtId="0" fontId="1" fillId="4" borderId="49" xfId="0" applyFont="1" applyFill="1" applyBorder="1" applyAlignment="1">
      <alignment horizontal="left" vertical="top" wrapText="1"/>
    </xf>
    <xf numFmtId="0" fontId="1" fillId="4" borderId="45" xfId="0" applyFont="1" applyFill="1" applyBorder="1" applyAlignment="1">
      <alignment horizontal="center" vertical="top"/>
    </xf>
    <xf numFmtId="164" fontId="1" fillId="4" borderId="45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/>
    </xf>
    <xf numFmtId="1" fontId="7" fillId="4" borderId="14" xfId="0" applyNumberFormat="1" applyFont="1" applyFill="1" applyBorder="1" applyAlignment="1">
      <alignment horizontal="center" vertical="top"/>
    </xf>
    <xf numFmtId="49" fontId="2" fillId="7" borderId="20" xfId="0" applyNumberFormat="1" applyFont="1" applyFill="1" applyBorder="1" applyAlignment="1">
      <alignment horizontal="center" vertical="top"/>
    </xf>
    <xf numFmtId="0" fontId="1" fillId="4" borderId="66" xfId="0" applyFont="1" applyFill="1" applyBorder="1" applyAlignment="1">
      <alignment horizontal="center" vertical="top" wrapText="1"/>
    </xf>
    <xf numFmtId="0" fontId="5" fillId="5" borderId="41" xfId="0" applyFont="1" applyFill="1" applyBorder="1" applyAlignment="1">
      <alignment horizontal="left" vertical="top" wrapText="1"/>
    </xf>
    <xf numFmtId="0" fontId="2" fillId="8" borderId="41" xfId="0" applyFont="1" applyFill="1" applyBorder="1" applyAlignment="1">
      <alignment horizontal="left" vertical="top"/>
    </xf>
    <xf numFmtId="0" fontId="2" fillId="2" borderId="41" xfId="0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/>
    </xf>
    <xf numFmtId="0" fontId="2" fillId="8" borderId="5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49" fontId="2" fillId="7" borderId="3" xfId="0" applyNumberFormat="1" applyFont="1" applyFill="1" applyBorder="1" applyAlignment="1">
      <alignment horizontal="center" vertical="top"/>
    </xf>
    <xf numFmtId="49" fontId="2" fillId="8" borderId="13" xfId="0" applyNumberFormat="1" applyFont="1" applyFill="1" applyBorder="1" applyAlignment="1">
      <alignment horizontal="center" vertical="top"/>
    </xf>
    <xf numFmtId="49" fontId="2" fillId="0" borderId="51" xfId="0" applyNumberFormat="1" applyFont="1" applyBorder="1" applyAlignment="1">
      <alignment horizontal="center" vertical="top"/>
    </xf>
    <xf numFmtId="0" fontId="18" fillId="0" borderId="0" xfId="0" applyNumberFormat="1" applyFont="1" applyFill="1" applyBorder="1" applyAlignment="1">
      <alignment horizontal="left" vertical="top"/>
    </xf>
    <xf numFmtId="49" fontId="1" fillId="4" borderId="3" xfId="0" applyNumberFormat="1" applyFont="1" applyFill="1" applyBorder="1" applyAlignment="1">
      <alignment horizontal="center" vertical="top"/>
    </xf>
    <xf numFmtId="49" fontId="1" fillId="4" borderId="14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0" fontId="2" fillId="8" borderId="5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 wrapText="1"/>
    </xf>
    <xf numFmtId="0" fontId="5" fillId="5" borderId="41" xfId="0" applyFont="1" applyFill="1" applyBorder="1" applyAlignment="1">
      <alignment horizontal="left" vertical="top" wrapText="1"/>
    </xf>
    <xf numFmtId="0" fontId="2" fillId="8" borderId="41" xfId="0" applyFont="1" applyFill="1" applyBorder="1" applyAlignment="1">
      <alignment horizontal="left" vertical="top"/>
    </xf>
    <xf numFmtId="0" fontId="2" fillId="2" borderId="41" xfId="0" applyFont="1" applyFill="1" applyBorder="1" applyAlignment="1">
      <alignment horizontal="left" vertical="top" wrapText="1"/>
    </xf>
    <xf numFmtId="49" fontId="2" fillId="8" borderId="13" xfId="0" applyNumberFormat="1" applyFont="1" applyFill="1" applyBorder="1" applyAlignment="1">
      <alignment horizontal="center" vertical="top"/>
    </xf>
    <xf numFmtId="0" fontId="2" fillId="0" borderId="59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49" fontId="1" fillId="4" borderId="51" xfId="0" applyNumberFormat="1" applyFont="1" applyFill="1" applyBorder="1" applyAlignment="1">
      <alignment horizontal="center" vertical="top"/>
    </xf>
    <xf numFmtId="0" fontId="1" fillId="8" borderId="26" xfId="0" applyFont="1" applyFill="1" applyBorder="1" applyAlignment="1">
      <alignment horizontal="center" vertical="top"/>
    </xf>
    <xf numFmtId="0" fontId="1" fillId="8" borderId="5" xfId="0" applyFont="1" applyFill="1" applyBorder="1" applyAlignment="1">
      <alignment horizontal="center" vertical="top"/>
    </xf>
    <xf numFmtId="0" fontId="1" fillId="5" borderId="26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1" fillId="0" borderId="8" xfId="0" applyFont="1" applyBorder="1" applyAlignment="1">
      <alignment horizontal="right" vertical="top"/>
    </xf>
    <xf numFmtId="0" fontId="1" fillId="2" borderId="2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164" fontId="2" fillId="5" borderId="38" xfId="0" applyNumberFormat="1" applyFont="1" applyFill="1" applyBorder="1" applyAlignment="1">
      <alignment horizontal="center" vertical="top" wrapText="1"/>
    </xf>
    <xf numFmtId="164" fontId="2" fillId="5" borderId="6" xfId="0" applyNumberFormat="1" applyFont="1" applyFill="1" applyBorder="1" applyAlignment="1">
      <alignment horizontal="center" vertical="top" wrapText="1"/>
    </xf>
    <xf numFmtId="164" fontId="1" fillId="0" borderId="40" xfId="0" applyNumberFormat="1" applyFont="1" applyBorder="1" applyAlignment="1">
      <alignment horizontal="center" vertical="top" wrapText="1"/>
    </xf>
    <xf numFmtId="164" fontId="2" fillId="5" borderId="40" xfId="0" applyNumberFormat="1" applyFont="1" applyFill="1" applyBorder="1" applyAlignment="1">
      <alignment horizontal="center" vertical="top" wrapText="1"/>
    </xf>
    <xf numFmtId="164" fontId="2" fillId="9" borderId="34" xfId="0" applyNumberFormat="1" applyFont="1" applyFill="1" applyBorder="1" applyAlignment="1">
      <alignment horizontal="center" vertical="top" wrapText="1"/>
    </xf>
    <xf numFmtId="164" fontId="2" fillId="7" borderId="19" xfId="0" applyNumberFormat="1" applyFont="1" applyFill="1" applyBorder="1" applyAlignment="1">
      <alignment horizontal="center" vertical="top"/>
    </xf>
    <xf numFmtId="164" fontId="2" fillId="2" borderId="16" xfId="0" applyNumberFormat="1" applyFont="1" applyFill="1" applyBorder="1" applyAlignment="1">
      <alignment horizontal="center" vertical="top"/>
    </xf>
    <xf numFmtId="164" fontId="2" fillId="8" borderId="16" xfId="0" applyNumberFormat="1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2" fillId="7" borderId="4" xfId="0" applyNumberFormat="1" applyFont="1" applyFill="1" applyBorder="1" applyAlignment="1">
      <alignment horizontal="center" vertical="top"/>
    </xf>
    <xf numFmtId="3" fontId="19" fillId="0" borderId="12" xfId="0" applyNumberFormat="1" applyFont="1" applyBorder="1" applyAlignment="1">
      <alignment vertical="top"/>
    </xf>
    <xf numFmtId="3" fontId="19" fillId="4" borderId="14" xfId="0" applyNumberFormat="1" applyFont="1" applyFill="1" applyBorder="1" applyAlignment="1">
      <alignment horizontal="center" vertical="top"/>
    </xf>
    <xf numFmtId="0" fontId="1" fillId="0" borderId="56" xfId="0" applyFont="1" applyBorder="1" applyAlignment="1">
      <alignment horizontal="center" vertical="center" textRotation="90" wrapText="1"/>
    </xf>
    <xf numFmtId="3" fontId="19" fillId="0" borderId="15" xfId="0" applyNumberFormat="1" applyFont="1" applyBorder="1" applyAlignment="1">
      <alignment vertical="top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7" fillId="4" borderId="58" xfId="0" applyFont="1" applyFill="1" applyBorder="1" applyAlignment="1">
      <alignment horizontal="center" vertical="top"/>
    </xf>
    <xf numFmtId="49" fontId="1" fillId="4" borderId="35" xfId="0" applyNumberFormat="1" applyFont="1" applyFill="1" applyBorder="1" applyAlignment="1">
      <alignment horizontal="center" vertical="top"/>
    </xf>
    <xf numFmtId="0" fontId="12" fillId="3" borderId="35" xfId="0" applyFont="1" applyFill="1" applyBorder="1" applyAlignment="1">
      <alignment horizontal="center" vertical="top"/>
    </xf>
    <xf numFmtId="0" fontId="4" fillId="0" borderId="19" xfId="0" applyFont="1" applyFill="1" applyBorder="1" applyAlignment="1"/>
    <xf numFmtId="49" fontId="12" fillId="3" borderId="78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top"/>
    </xf>
    <xf numFmtId="0" fontId="4" fillId="0" borderId="4" xfId="0" applyFont="1" applyFill="1" applyBorder="1" applyAlignment="1"/>
    <xf numFmtId="0" fontId="6" fillId="0" borderId="3" xfId="0" applyFont="1" applyFill="1" applyBorder="1" applyAlignment="1">
      <alignment horizontal="center" vertical="top"/>
    </xf>
    <xf numFmtId="0" fontId="7" fillId="3" borderId="59" xfId="0" applyFont="1" applyFill="1" applyBorder="1" applyAlignment="1">
      <alignment horizontal="center" vertical="top"/>
    </xf>
    <xf numFmtId="49" fontId="7" fillId="3" borderId="61" xfId="0" applyNumberFormat="1" applyFont="1" applyFill="1" applyBorder="1" applyAlignment="1">
      <alignment horizontal="center" vertical="top"/>
    </xf>
    <xf numFmtId="0" fontId="6" fillId="0" borderId="54" xfId="0" applyFont="1" applyFill="1" applyBorder="1" applyAlignment="1">
      <alignment horizontal="center" vertical="top"/>
    </xf>
    <xf numFmtId="0" fontId="6" fillId="4" borderId="14" xfId="0" applyFont="1" applyFill="1" applyBorder="1" applyAlignment="1">
      <alignment horizontal="center" vertical="top"/>
    </xf>
    <xf numFmtId="0" fontId="7" fillId="3" borderId="14" xfId="0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center" vertical="top"/>
    </xf>
    <xf numFmtId="49" fontId="7" fillId="3" borderId="14" xfId="0" applyNumberFormat="1" applyFont="1" applyFill="1" applyBorder="1" applyAlignment="1">
      <alignment horizontal="center" vertical="top"/>
    </xf>
    <xf numFmtId="0" fontId="7" fillId="4" borderId="35" xfId="0" applyFont="1" applyFill="1" applyBorder="1" applyAlignment="1">
      <alignment horizontal="center" vertical="top"/>
    </xf>
    <xf numFmtId="49" fontId="12" fillId="3" borderId="14" xfId="0" applyNumberFormat="1" applyFont="1" applyFill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4" borderId="27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top"/>
    </xf>
    <xf numFmtId="164" fontId="1" fillId="4" borderId="3" xfId="0" applyNumberFormat="1" applyFont="1" applyFill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top" wrapText="1"/>
    </xf>
    <xf numFmtId="164" fontId="1" fillId="5" borderId="30" xfId="0" applyNumberFormat="1" applyFont="1" applyFill="1" applyBorder="1" applyAlignment="1">
      <alignment horizontal="center" vertical="top" wrapText="1"/>
    </xf>
    <xf numFmtId="164" fontId="2" fillId="5" borderId="65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2" fillId="5" borderId="9" xfId="0" applyNumberFormat="1" applyFont="1" applyFill="1" applyBorder="1" applyAlignment="1">
      <alignment horizontal="center" vertical="top" wrapText="1"/>
    </xf>
    <xf numFmtId="164" fontId="2" fillId="9" borderId="4" xfId="0" applyNumberFormat="1" applyFont="1" applyFill="1" applyBorder="1" applyAlignment="1">
      <alignment horizontal="center" vertical="top" wrapText="1"/>
    </xf>
    <xf numFmtId="164" fontId="1" fillId="9" borderId="8" xfId="0" applyNumberFormat="1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0" fontId="7" fillId="4" borderId="69" xfId="0" applyFont="1" applyFill="1" applyBorder="1" applyAlignment="1">
      <alignment horizontal="left" vertical="top" wrapText="1"/>
    </xf>
    <xf numFmtId="1" fontId="7" fillId="3" borderId="75" xfId="0" applyNumberFormat="1" applyFont="1" applyFill="1" applyBorder="1" applyAlignment="1">
      <alignment horizontal="center" vertical="top"/>
    </xf>
    <xf numFmtId="1" fontId="7" fillId="3" borderId="79" xfId="0" applyNumberFormat="1" applyFont="1" applyFill="1" applyBorder="1" applyAlignment="1">
      <alignment horizontal="center" vertical="top"/>
    </xf>
    <xf numFmtId="1" fontId="7" fillId="3" borderId="67" xfId="0" applyNumberFormat="1" applyFont="1" applyFill="1" applyBorder="1" applyAlignment="1">
      <alignment horizontal="center" vertical="top"/>
    </xf>
    <xf numFmtId="0" fontId="16" fillId="3" borderId="13" xfId="0" applyFont="1" applyFill="1" applyBorder="1" applyAlignment="1">
      <alignment horizontal="left" vertical="top" wrapText="1"/>
    </xf>
    <xf numFmtId="0" fontId="16" fillId="3" borderId="3" xfId="0" applyFont="1" applyFill="1" applyBorder="1" applyAlignment="1">
      <alignment horizontal="center" vertical="top"/>
    </xf>
    <xf numFmtId="0" fontId="16" fillId="3" borderId="3" xfId="0" applyFont="1" applyFill="1" applyBorder="1" applyAlignment="1">
      <alignment horizontal="center" vertical="center"/>
    </xf>
    <xf numFmtId="1" fontId="7" fillId="3" borderId="50" xfId="0" applyNumberFormat="1" applyFont="1" applyFill="1" applyBorder="1" applyAlignment="1">
      <alignment horizontal="center" vertical="top"/>
    </xf>
    <xf numFmtId="0" fontId="7" fillId="0" borderId="80" xfId="0" applyFont="1" applyFill="1" applyBorder="1" applyAlignment="1">
      <alignment horizontal="left" vertical="top" wrapText="1"/>
    </xf>
    <xf numFmtId="0" fontId="7" fillId="4" borderId="23" xfId="0" applyFont="1" applyFill="1" applyBorder="1" applyAlignment="1">
      <alignment horizontal="left" vertical="top" wrapText="1"/>
    </xf>
    <xf numFmtId="0" fontId="1" fillId="4" borderId="43" xfId="0" applyFont="1" applyFill="1" applyBorder="1" applyAlignment="1">
      <alignment horizontal="center" vertical="top"/>
    </xf>
    <xf numFmtId="0" fontId="1" fillId="3" borderId="23" xfId="0" applyFont="1" applyFill="1" applyBorder="1" applyAlignment="1">
      <alignment horizontal="left" vertical="top" wrapText="1"/>
    </xf>
    <xf numFmtId="0" fontId="1" fillId="4" borderId="38" xfId="0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/>
    </xf>
    <xf numFmtId="0" fontId="1" fillId="3" borderId="13" xfId="0" applyFont="1" applyFill="1" applyBorder="1" applyAlignment="1">
      <alignment horizontal="left" vertical="top"/>
    </xf>
    <xf numFmtId="0" fontId="2" fillId="0" borderId="26" xfId="0" applyFont="1" applyBorder="1" applyAlignment="1">
      <alignment horizontal="center" vertical="center" wrapText="1"/>
    </xf>
    <xf numFmtId="49" fontId="1" fillId="4" borderId="14" xfId="0" applyNumberFormat="1" applyFont="1" applyFill="1" applyBorder="1" applyAlignment="1">
      <alignment horizontal="center" vertical="top"/>
    </xf>
    <xf numFmtId="49" fontId="1" fillId="4" borderId="3" xfId="0" applyNumberFormat="1" applyFont="1" applyFill="1" applyBorder="1" applyAlignment="1">
      <alignment horizontal="center" vertical="top"/>
    </xf>
    <xf numFmtId="49" fontId="1" fillId="4" borderId="20" xfId="0" applyNumberFormat="1" applyFont="1" applyFill="1" applyBorder="1" applyAlignment="1">
      <alignment horizontal="center" vertical="top"/>
    </xf>
    <xf numFmtId="164" fontId="2" fillId="5" borderId="40" xfId="0" applyNumberFormat="1" applyFont="1" applyFill="1" applyBorder="1" applyAlignment="1">
      <alignment horizontal="center" vertical="top" wrapText="1"/>
    </xf>
    <xf numFmtId="164" fontId="1" fillId="0" borderId="40" xfId="0" applyNumberFormat="1" applyFont="1" applyBorder="1" applyAlignment="1">
      <alignment horizontal="center" vertical="top" wrapText="1"/>
    </xf>
    <xf numFmtId="164" fontId="1" fillId="7" borderId="40" xfId="0" applyNumberFormat="1" applyFont="1" applyFill="1" applyBorder="1" applyAlignment="1">
      <alignment horizontal="center" vertical="top" wrapText="1"/>
    </xf>
    <xf numFmtId="164" fontId="2" fillId="5" borderId="38" xfId="0" applyNumberFormat="1" applyFont="1" applyFill="1" applyBorder="1" applyAlignment="1">
      <alignment horizontal="center" vertical="top" wrapText="1"/>
    </xf>
    <xf numFmtId="164" fontId="2" fillId="9" borderId="81" xfId="0" applyNumberFormat="1" applyFont="1" applyFill="1" applyBorder="1" applyAlignment="1">
      <alignment horizontal="center" vertical="top" wrapText="1"/>
    </xf>
    <xf numFmtId="0" fontId="7" fillId="0" borderId="42" xfId="0" applyFont="1" applyFill="1" applyBorder="1" applyAlignment="1">
      <alignment horizontal="center" vertical="top"/>
    </xf>
    <xf numFmtId="0" fontId="7" fillId="0" borderId="57" xfId="0" applyFont="1" applyFill="1" applyBorder="1" applyAlignment="1">
      <alignment horizontal="center" vertical="top"/>
    </xf>
    <xf numFmtId="49" fontId="1" fillId="4" borderId="63" xfId="0" applyNumberFormat="1" applyFont="1" applyFill="1" applyBorder="1" applyAlignment="1">
      <alignment horizontal="center" vertical="top"/>
    </xf>
    <xf numFmtId="0" fontId="1" fillId="0" borderId="30" xfId="0" applyFont="1" applyBorder="1" applyAlignment="1">
      <alignment vertical="top"/>
    </xf>
    <xf numFmtId="0" fontId="1" fillId="0" borderId="50" xfId="0" applyFont="1" applyBorder="1" applyAlignment="1">
      <alignment vertical="top"/>
    </xf>
    <xf numFmtId="1" fontId="7" fillId="4" borderId="51" xfId="0" applyNumberFormat="1" applyFont="1" applyFill="1" applyBorder="1" applyAlignment="1">
      <alignment horizontal="center" vertical="top"/>
    </xf>
    <xf numFmtId="1" fontId="7" fillId="4" borderId="52" xfId="0" applyNumberFormat="1" applyFont="1" applyFill="1" applyBorder="1" applyAlignment="1">
      <alignment horizontal="center" vertical="top"/>
    </xf>
    <xf numFmtId="1" fontId="7" fillId="4" borderId="50" xfId="0" applyNumberFormat="1" applyFont="1" applyFill="1" applyBorder="1" applyAlignment="1">
      <alignment horizontal="center" vertical="top"/>
    </xf>
    <xf numFmtId="0" fontId="2" fillId="7" borderId="82" xfId="0" applyFont="1" applyFill="1" applyBorder="1" applyAlignment="1">
      <alignment horizontal="center" vertical="top"/>
    </xf>
    <xf numFmtId="0" fontId="7" fillId="3" borderId="71" xfId="0" applyFont="1" applyFill="1" applyBorder="1" applyAlignment="1">
      <alignment horizontal="center" vertical="top"/>
    </xf>
    <xf numFmtId="0" fontId="7" fillId="3" borderId="0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" fontId="7" fillId="4" borderId="63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7" fillId="3" borderId="24" xfId="0" applyFont="1" applyFill="1" applyBorder="1" applyAlignment="1">
      <alignment horizontal="center" vertical="top"/>
    </xf>
    <xf numFmtId="0" fontId="7" fillId="3" borderId="50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5" fillId="3" borderId="14" xfId="0" applyFont="1" applyFill="1" applyBorder="1" applyAlignment="1">
      <alignment horizontal="center" vertical="top"/>
    </xf>
    <xf numFmtId="164" fontId="16" fillId="4" borderId="68" xfId="0" applyNumberFormat="1" applyFont="1" applyFill="1" applyBorder="1" applyAlignment="1">
      <alignment horizontal="center" vertical="top"/>
    </xf>
    <xf numFmtId="164" fontId="16" fillId="4" borderId="46" xfId="0" applyNumberFormat="1" applyFont="1" applyFill="1" applyBorder="1" applyAlignment="1">
      <alignment horizontal="center" vertical="top"/>
    </xf>
    <xf numFmtId="49" fontId="1" fillId="4" borderId="20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0" fontId="1" fillId="8" borderId="26" xfId="0" applyFont="1" applyFill="1" applyBorder="1" applyAlignment="1">
      <alignment horizontal="center" vertical="top"/>
    </xf>
    <xf numFmtId="0" fontId="1" fillId="8" borderId="5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left" vertical="top" wrapText="1"/>
    </xf>
    <xf numFmtId="0" fontId="2" fillId="0" borderId="26" xfId="0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0" fillId="4" borderId="35" xfId="0" applyFill="1" applyBorder="1" applyAlignment="1">
      <alignment horizontal="center" vertical="top" wrapText="1"/>
    </xf>
    <xf numFmtId="0" fontId="2" fillId="0" borderId="42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center" vertical="center" textRotation="90" wrapText="1"/>
    </xf>
    <xf numFmtId="49" fontId="2" fillId="0" borderId="48" xfId="0" applyNumberFormat="1" applyFont="1" applyBorder="1" applyAlignment="1">
      <alignment horizontal="center" vertical="top"/>
    </xf>
    <xf numFmtId="49" fontId="1" fillId="4" borderId="24" xfId="0" applyNumberFormat="1" applyFont="1" applyFill="1" applyBorder="1" applyAlignment="1">
      <alignment horizontal="center" vertical="top"/>
    </xf>
    <xf numFmtId="0" fontId="0" fillId="0" borderId="4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49" fontId="1" fillId="4" borderId="35" xfId="0" applyNumberFormat="1" applyFont="1" applyFill="1" applyBorder="1" applyAlignment="1">
      <alignment horizontal="center" wrapText="1"/>
    </xf>
    <xf numFmtId="49" fontId="14" fillId="4" borderId="35" xfId="0" applyNumberFormat="1" applyFont="1" applyFill="1" applyBorder="1" applyAlignment="1">
      <alignment horizontal="center" wrapText="1"/>
    </xf>
    <xf numFmtId="49" fontId="14" fillId="4" borderId="44" xfId="0" applyNumberFormat="1" applyFont="1" applyFill="1" applyBorder="1" applyAlignment="1">
      <alignment horizontal="center" wrapText="1"/>
    </xf>
    <xf numFmtId="0" fontId="2" fillId="0" borderId="65" xfId="0" applyFont="1" applyFill="1" applyBorder="1" applyAlignment="1">
      <alignment horizontal="left" vertical="top" wrapText="1"/>
    </xf>
    <xf numFmtId="49" fontId="2" fillId="4" borderId="12" xfId="0" applyNumberFormat="1" applyFont="1" applyFill="1" applyBorder="1" applyAlignment="1">
      <alignment horizontal="center" vertical="top"/>
    </xf>
    <xf numFmtId="0" fontId="16" fillId="3" borderId="13" xfId="0" applyFont="1" applyFill="1" applyBorder="1" applyAlignment="1">
      <alignment horizontal="left" vertical="top"/>
    </xf>
    <xf numFmtId="0" fontId="21" fillId="4" borderId="3" xfId="1" applyFont="1" applyFill="1" applyBorder="1" applyAlignment="1">
      <alignment horizontal="center" vertical="top"/>
    </xf>
    <xf numFmtId="0" fontId="22" fillId="3" borderId="20" xfId="0" applyFont="1" applyFill="1" applyBorder="1" applyAlignment="1">
      <alignment horizontal="center" vertical="top"/>
    </xf>
    <xf numFmtId="0" fontId="21" fillId="0" borderId="49" xfId="0" applyFont="1" applyBorder="1" applyAlignment="1">
      <alignment horizontal="left" vertical="top" wrapText="1"/>
    </xf>
    <xf numFmtId="0" fontId="21" fillId="0" borderId="51" xfId="0" applyFont="1" applyFill="1" applyBorder="1" applyAlignment="1">
      <alignment horizontal="center" vertical="top"/>
    </xf>
    <xf numFmtId="0" fontId="16" fillId="3" borderId="52" xfId="0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0" fontId="1" fillId="4" borderId="18" xfId="0" applyFont="1" applyFill="1" applyBorder="1" applyAlignment="1">
      <alignment horizontal="left" vertical="top" wrapText="1"/>
    </xf>
    <xf numFmtId="0" fontId="1" fillId="4" borderId="72" xfId="0" applyFont="1" applyFill="1" applyBorder="1" applyAlignment="1">
      <alignment horizontal="left" vertical="top" wrapText="1"/>
    </xf>
    <xf numFmtId="0" fontId="6" fillId="4" borderId="73" xfId="0" applyFont="1" applyFill="1" applyBorder="1" applyAlignment="1">
      <alignment horizontal="center" vertical="top"/>
    </xf>
    <xf numFmtId="0" fontId="6" fillId="4" borderId="78" xfId="0" applyFont="1" applyFill="1" applyBorder="1" applyAlignment="1">
      <alignment horizontal="center" vertical="top"/>
    </xf>
    <xf numFmtId="0" fontId="6" fillId="4" borderId="83" xfId="0" applyFont="1" applyFill="1" applyBorder="1" applyAlignment="1">
      <alignment horizontal="center" vertical="top"/>
    </xf>
    <xf numFmtId="0" fontId="22" fillId="4" borderId="44" xfId="0" applyFont="1" applyFill="1" applyBorder="1" applyAlignment="1">
      <alignment horizontal="center" vertical="top"/>
    </xf>
    <xf numFmtId="0" fontId="22" fillId="4" borderId="75" xfId="0" applyFont="1" applyFill="1" applyBorder="1" applyAlignment="1">
      <alignment horizontal="center" vertical="top"/>
    </xf>
    <xf numFmtId="0" fontId="16" fillId="4" borderId="69" xfId="0" applyFont="1" applyFill="1" applyBorder="1" applyAlignment="1">
      <alignment horizontal="left" vertical="top" wrapText="1"/>
    </xf>
    <xf numFmtId="0" fontId="6" fillId="4" borderId="79" xfId="0" applyFont="1" applyFill="1" applyBorder="1" applyAlignment="1">
      <alignment horizontal="center" vertical="top"/>
    </xf>
    <xf numFmtId="0" fontId="7" fillId="4" borderId="84" xfId="0" applyFont="1" applyFill="1" applyBorder="1" applyAlignment="1">
      <alignment horizontal="left" vertical="top" wrapText="1"/>
    </xf>
    <xf numFmtId="49" fontId="2" fillId="8" borderId="46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0" fontId="0" fillId="0" borderId="35" xfId="0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0" fontId="6" fillId="4" borderId="74" xfId="0" applyFont="1" applyFill="1" applyBorder="1" applyAlignment="1">
      <alignment horizontal="center" vertical="top"/>
    </xf>
    <xf numFmtId="0" fontId="6" fillId="4" borderId="67" xfId="0" applyFont="1" applyFill="1" applyBorder="1" applyAlignment="1">
      <alignment horizontal="center" vertical="top"/>
    </xf>
    <xf numFmtId="0" fontId="16" fillId="4" borderId="49" xfId="0" applyFont="1" applyFill="1" applyBorder="1" applyAlignment="1">
      <alignment horizontal="left" vertical="top" wrapText="1"/>
    </xf>
    <xf numFmtId="0" fontId="22" fillId="4" borderId="52" xfId="0" applyFont="1" applyFill="1" applyBorder="1" applyAlignment="1">
      <alignment horizontal="center" vertical="top"/>
    </xf>
    <xf numFmtId="0" fontId="22" fillId="4" borderId="51" xfId="0" applyFont="1" applyFill="1" applyBorder="1" applyAlignment="1">
      <alignment horizontal="center" vertical="top"/>
    </xf>
    <xf numFmtId="0" fontId="25" fillId="4" borderId="60" xfId="0" applyFont="1" applyFill="1" applyBorder="1" applyAlignment="1">
      <alignment horizontal="left" vertical="top" wrapText="1"/>
    </xf>
    <xf numFmtId="0" fontId="25" fillId="4" borderId="63" xfId="0" applyFont="1" applyFill="1" applyBorder="1" applyAlignment="1">
      <alignment horizontal="center" vertical="top" wrapText="1"/>
    </xf>
    <xf numFmtId="0" fontId="7" fillId="4" borderId="62" xfId="0" applyFont="1" applyFill="1" applyBorder="1" applyAlignment="1">
      <alignment horizontal="left" vertical="top" wrapText="1"/>
    </xf>
    <xf numFmtId="0" fontId="15" fillId="4" borderId="73" xfId="0" applyFont="1" applyFill="1" applyBorder="1" applyAlignment="1">
      <alignment horizontal="center" vertical="top"/>
    </xf>
    <xf numFmtId="0" fontId="15" fillId="4" borderId="78" xfId="0" applyFont="1" applyFill="1" applyBorder="1" applyAlignment="1">
      <alignment horizontal="center" vertical="top"/>
    </xf>
    <xf numFmtId="0" fontId="1" fillId="4" borderId="69" xfId="0" applyFont="1" applyFill="1" applyBorder="1" applyAlignment="1">
      <alignment horizontal="left" vertical="top" wrapText="1"/>
    </xf>
    <xf numFmtId="0" fontId="15" fillId="4" borderId="75" xfId="0" applyFont="1" applyFill="1" applyBorder="1" applyAlignment="1">
      <alignment horizontal="center" vertical="top"/>
    </xf>
    <xf numFmtId="0" fontId="15" fillId="4" borderId="79" xfId="0" applyFont="1" applyFill="1" applyBorder="1" applyAlignment="1">
      <alignment horizontal="center" vertical="top"/>
    </xf>
    <xf numFmtId="0" fontId="1" fillId="4" borderId="57" xfId="0" applyFont="1" applyFill="1" applyBorder="1" applyAlignment="1">
      <alignment horizontal="left" vertical="top" wrapText="1"/>
    </xf>
    <xf numFmtId="0" fontId="1" fillId="4" borderId="52" xfId="0" applyFont="1" applyFill="1" applyBorder="1" applyAlignment="1">
      <alignment horizontal="left" vertical="top" wrapText="1"/>
    </xf>
    <xf numFmtId="0" fontId="1" fillId="0" borderId="59" xfId="0" applyFont="1" applyFill="1" applyBorder="1" applyAlignment="1">
      <alignment horizontal="center" vertical="center" textRotation="90" wrapText="1"/>
    </xf>
    <xf numFmtId="0" fontId="4" fillId="0" borderId="51" xfId="0" applyFont="1" applyBorder="1" applyAlignment="1">
      <alignment horizontal="center" vertical="center" textRotation="90" wrapText="1"/>
    </xf>
    <xf numFmtId="0" fontId="1" fillId="3" borderId="43" xfId="0" applyFont="1" applyFill="1" applyBorder="1" applyAlignment="1">
      <alignment horizontal="left" vertical="top" wrapText="1"/>
    </xf>
    <xf numFmtId="0" fontId="1" fillId="3" borderId="30" xfId="0" applyFont="1" applyFill="1" applyBorder="1" applyAlignment="1">
      <alignment horizontal="left" vertical="top" wrapText="1"/>
    </xf>
    <xf numFmtId="0" fontId="1" fillId="3" borderId="44" xfId="0" applyFont="1" applyFill="1" applyBorder="1" applyAlignment="1">
      <alignment horizontal="left" vertical="top" wrapText="1"/>
    </xf>
    <xf numFmtId="0" fontId="2" fillId="9" borderId="34" xfId="0" applyFont="1" applyFill="1" applyBorder="1" applyAlignment="1">
      <alignment horizontal="right" vertical="top" wrapText="1"/>
    </xf>
    <xf numFmtId="0" fontId="2" fillId="9" borderId="8" xfId="0" applyFont="1" applyFill="1" applyBorder="1" applyAlignment="1">
      <alignment horizontal="right" vertical="top" wrapText="1"/>
    </xf>
    <xf numFmtId="0" fontId="2" fillId="9" borderId="19" xfId="0" applyFont="1" applyFill="1" applyBorder="1" applyAlignment="1">
      <alignment horizontal="right" vertical="top" wrapText="1"/>
    </xf>
    <xf numFmtId="3" fontId="1" fillId="0" borderId="0" xfId="0" applyNumberFormat="1" applyFont="1" applyAlignment="1">
      <alignment horizontal="left" vertical="top" wrapText="1"/>
    </xf>
    <xf numFmtId="0" fontId="1" fillId="0" borderId="31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33" xfId="0" applyFont="1" applyBorder="1" applyAlignment="1">
      <alignment horizontal="center" vertical="center" textRotation="90" wrapText="1"/>
    </xf>
    <xf numFmtId="0" fontId="2" fillId="5" borderId="40" xfId="0" applyFont="1" applyFill="1" applyBorder="1" applyAlignment="1">
      <alignment horizontal="right" vertical="top" wrapText="1"/>
    </xf>
    <xf numFmtId="0" fontId="2" fillId="5" borderId="41" xfId="0" applyFont="1" applyFill="1" applyBorder="1" applyAlignment="1">
      <alignment horizontal="right" vertical="top" wrapText="1"/>
    </xf>
    <xf numFmtId="0" fontId="2" fillId="5" borderId="37" xfId="0" applyFont="1" applyFill="1" applyBorder="1" applyAlignment="1">
      <alignment horizontal="right" vertical="top" wrapText="1"/>
    </xf>
    <xf numFmtId="0" fontId="1" fillId="0" borderId="43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left" vertical="top" wrapText="1"/>
    </xf>
    <xf numFmtId="0" fontId="2" fillId="0" borderId="41" xfId="0" applyFont="1" applyBorder="1" applyAlignment="1">
      <alignment horizontal="left" vertical="top" wrapText="1"/>
    </xf>
    <xf numFmtId="0" fontId="2" fillId="0" borderId="37" xfId="0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right" vertical="top" wrapText="1"/>
    </xf>
    <xf numFmtId="0" fontId="2" fillId="5" borderId="6" xfId="0" applyFont="1" applyFill="1" applyBorder="1" applyAlignment="1">
      <alignment horizontal="right" vertical="top" wrapText="1"/>
    </xf>
    <xf numFmtId="0" fontId="2" fillId="5" borderId="39" xfId="0" applyFont="1" applyFill="1" applyBorder="1" applyAlignment="1">
      <alignment horizontal="right" vertical="top" wrapText="1"/>
    </xf>
    <xf numFmtId="49" fontId="2" fillId="2" borderId="29" xfId="0" applyNumberFormat="1" applyFont="1" applyFill="1" applyBorder="1" applyAlignment="1">
      <alignment horizontal="right" vertical="top"/>
    </xf>
    <xf numFmtId="49" fontId="2" fillId="2" borderId="8" xfId="0" applyNumberFormat="1" applyFont="1" applyFill="1" applyBorder="1" applyAlignment="1">
      <alignment horizontal="right" vertical="top"/>
    </xf>
    <xf numFmtId="49" fontId="2" fillId="8" borderId="7" xfId="0" applyNumberFormat="1" applyFont="1" applyFill="1" applyBorder="1" applyAlignment="1">
      <alignment horizontal="right" vertical="top"/>
    </xf>
    <xf numFmtId="49" fontId="2" fillId="8" borderId="5" xfId="0" applyNumberFormat="1" applyFont="1" applyFill="1" applyBorder="1" applyAlignment="1">
      <alignment horizontal="right" vertical="top"/>
    </xf>
    <xf numFmtId="49" fontId="2" fillId="5" borderId="7" xfId="0" applyNumberFormat="1" applyFont="1" applyFill="1" applyBorder="1" applyAlignment="1">
      <alignment horizontal="right" vertical="top"/>
    </xf>
    <xf numFmtId="49" fontId="2" fillId="5" borderId="5" xfId="0" applyNumberFormat="1" applyFont="1" applyFill="1" applyBorder="1" applyAlignment="1">
      <alignment horizontal="right" vertical="top"/>
    </xf>
    <xf numFmtId="0" fontId="1" fillId="4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1" fillId="4" borderId="14" xfId="0" applyNumberFormat="1" applyFont="1" applyFill="1" applyBorder="1" applyAlignment="1">
      <alignment horizontal="center" vertical="top"/>
    </xf>
    <xf numFmtId="0" fontId="1" fillId="4" borderId="20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textRotation="90" wrapText="1"/>
    </xf>
    <xf numFmtId="49" fontId="1" fillId="4" borderId="3" xfId="0" applyNumberFormat="1" applyFont="1" applyFill="1" applyBorder="1" applyAlignment="1">
      <alignment horizontal="center" vertical="top"/>
    </xf>
    <xf numFmtId="0" fontId="1" fillId="4" borderId="9" xfId="0" applyFont="1" applyFill="1" applyBorder="1" applyAlignment="1">
      <alignment horizontal="left" vertical="top" wrapText="1"/>
    </xf>
    <xf numFmtId="0" fontId="1" fillId="4" borderId="59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51" xfId="0" applyBorder="1" applyAlignment="1">
      <alignment horizontal="center" vertical="center" textRotation="90" wrapText="1"/>
    </xf>
    <xf numFmtId="0" fontId="1" fillId="4" borderId="51" xfId="0" applyFont="1" applyFill="1" applyBorder="1" applyAlignment="1">
      <alignment horizontal="left" vertical="top" wrapText="1"/>
    </xf>
    <xf numFmtId="49" fontId="1" fillId="4" borderId="20" xfId="0" applyNumberFormat="1" applyFont="1" applyFill="1" applyBorder="1" applyAlignment="1">
      <alignment horizontal="center" vertical="top"/>
    </xf>
    <xf numFmtId="49" fontId="2" fillId="8" borderId="45" xfId="0" applyNumberFormat="1" applyFont="1" applyFill="1" applyBorder="1" applyAlignment="1">
      <alignment horizontal="center" vertical="top"/>
    </xf>
    <xf numFmtId="49" fontId="2" fillId="8" borderId="46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2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51" xfId="0" applyFont="1" applyFill="1" applyBorder="1" applyAlignment="1">
      <alignment horizontal="center" vertical="center" textRotation="90" wrapText="1"/>
    </xf>
    <xf numFmtId="49" fontId="2" fillId="4" borderId="2" xfId="0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right" vertical="top"/>
    </xf>
    <xf numFmtId="0" fontId="2" fillId="8" borderId="7" xfId="0" applyFont="1" applyFill="1" applyBorder="1" applyAlignment="1">
      <alignment horizontal="left" vertical="top"/>
    </xf>
    <xf numFmtId="0" fontId="2" fillId="8" borderId="5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49" fontId="1" fillId="0" borderId="20" xfId="0" applyNumberFormat="1" applyFont="1" applyBorder="1" applyAlignment="1">
      <alignment horizontal="center" vertical="top"/>
    </xf>
    <xf numFmtId="49" fontId="2" fillId="10" borderId="3" xfId="0" applyNumberFormat="1" applyFont="1" applyFill="1" applyBorder="1" applyAlignment="1">
      <alignment horizontal="center" vertical="top"/>
    </xf>
    <xf numFmtId="0" fontId="1" fillId="4" borderId="57" xfId="0" applyFont="1" applyFill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49" fontId="5" fillId="6" borderId="38" xfId="0" applyNumberFormat="1" applyFont="1" applyFill="1" applyBorder="1" applyAlignment="1">
      <alignment horizontal="left" vertical="top" wrapText="1"/>
    </xf>
    <xf numFmtId="49" fontId="5" fillId="6" borderId="6" xfId="0" applyNumberFormat="1" applyFont="1" applyFill="1" applyBorder="1" applyAlignment="1">
      <alignment horizontal="left" vertical="top" wrapText="1"/>
    </xf>
    <xf numFmtId="0" fontId="5" fillId="5" borderId="40" xfId="0" applyFont="1" applyFill="1" applyBorder="1" applyAlignment="1">
      <alignment horizontal="left" vertical="top" wrapText="1"/>
    </xf>
    <xf numFmtId="0" fontId="5" fillId="5" borderId="41" xfId="0" applyFont="1" applyFill="1" applyBorder="1" applyAlignment="1">
      <alignment horizontal="left" vertical="top" wrapText="1"/>
    </xf>
    <xf numFmtId="0" fontId="2" fillId="8" borderId="42" xfId="0" applyFont="1" applyFill="1" applyBorder="1" applyAlignment="1">
      <alignment horizontal="left" vertical="top"/>
    </xf>
    <xf numFmtId="0" fontId="2" fillId="8" borderId="41" xfId="0" applyFont="1" applyFill="1" applyBorder="1" applyAlignment="1">
      <alignment horizontal="left" vertical="top"/>
    </xf>
    <xf numFmtId="0" fontId="2" fillId="2" borderId="42" xfId="0" applyFont="1" applyFill="1" applyBorder="1" applyAlignment="1">
      <alignment horizontal="left" vertical="top" wrapText="1"/>
    </xf>
    <xf numFmtId="0" fontId="2" fillId="2" borderId="41" xfId="0" applyFont="1" applyFill="1" applyBorder="1" applyAlignment="1">
      <alignment horizontal="left" vertical="top" wrapText="1"/>
    </xf>
    <xf numFmtId="49" fontId="2" fillId="8" borderId="13" xfId="0" applyNumberFormat="1" applyFont="1" applyFill="1" applyBorder="1" applyAlignment="1">
      <alignment horizontal="center" vertical="top"/>
    </xf>
    <xf numFmtId="0" fontId="2" fillId="0" borderId="59" xfId="0" applyFont="1" applyFill="1" applyBorder="1" applyAlignment="1">
      <alignment horizontal="left" vertical="top" wrapText="1"/>
    </xf>
    <xf numFmtId="0" fontId="0" fillId="0" borderId="51" xfId="0" applyBorder="1" applyAlignment="1">
      <alignment horizontal="left" vertical="top" wrapText="1"/>
    </xf>
    <xf numFmtId="0" fontId="1" fillId="0" borderId="59" xfId="0" applyFont="1" applyFill="1" applyBorder="1" applyAlignment="1">
      <alignment horizontal="left" vertical="top" wrapText="1"/>
    </xf>
    <xf numFmtId="0" fontId="0" fillId="0" borderId="51" xfId="0" applyBorder="1" applyAlignment="1">
      <alignment wrapText="1"/>
    </xf>
    <xf numFmtId="0" fontId="12" fillId="0" borderId="59" xfId="0" applyFont="1" applyFill="1" applyBorder="1" applyAlignment="1">
      <alignment horizontal="center" vertical="center" textRotation="90" wrapText="1"/>
    </xf>
    <xf numFmtId="3" fontId="1" fillId="0" borderId="28" xfId="0" applyNumberFormat="1" applyFont="1" applyBorder="1" applyAlignment="1">
      <alignment horizontal="center" vertical="center" textRotation="90" shrinkToFit="1"/>
    </xf>
    <xf numFmtId="3" fontId="1" fillId="0" borderId="20" xfId="0" applyNumberFormat="1" applyFont="1" applyBorder="1" applyAlignment="1">
      <alignment horizontal="center" vertical="center" textRotation="90" shrinkToFit="1"/>
    </xf>
    <xf numFmtId="3" fontId="1" fillId="0" borderId="29" xfId="0" applyNumberFormat="1" applyFont="1" applyBorder="1" applyAlignment="1">
      <alignment horizontal="center" vertical="center" textRotation="90" shrinkToFit="1"/>
    </xf>
    <xf numFmtId="3" fontId="1" fillId="0" borderId="28" xfId="0" applyNumberFormat="1" applyFont="1" applyBorder="1" applyAlignment="1">
      <alignment horizontal="center" vertical="center" textRotation="90" wrapText="1"/>
    </xf>
    <xf numFmtId="3" fontId="1" fillId="0" borderId="20" xfId="0" applyNumberFormat="1" applyFont="1" applyBorder="1" applyAlignment="1">
      <alignment horizontal="center" vertical="center" textRotation="90" wrapText="1"/>
    </xf>
    <xf numFmtId="3" fontId="1" fillId="0" borderId="29" xfId="0" applyNumberFormat="1" applyFont="1" applyBorder="1" applyAlignment="1">
      <alignment horizontal="center" vertical="center" textRotation="90" wrapText="1"/>
    </xf>
    <xf numFmtId="3" fontId="1" fillId="0" borderId="31" xfId="0" applyNumberFormat="1" applyFont="1" applyBorder="1" applyAlignment="1">
      <alignment horizontal="center" vertical="center" textRotation="90" wrapText="1" shrinkToFit="1"/>
    </xf>
    <xf numFmtId="3" fontId="1" fillId="0" borderId="22" xfId="0" applyNumberFormat="1" applyFont="1" applyBorder="1" applyAlignment="1">
      <alignment horizontal="center" vertical="center" textRotation="90" wrapText="1" shrinkToFit="1"/>
    </xf>
    <xf numFmtId="3" fontId="1" fillId="0" borderId="33" xfId="0" applyNumberFormat="1" applyFont="1" applyBorder="1" applyAlignment="1">
      <alignment horizontal="center" vertical="center" textRotation="90" wrapText="1" shrinkToFi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3" fontId="1" fillId="0" borderId="17" xfId="0" applyNumberFormat="1" applyFont="1" applyBorder="1" applyAlignment="1">
      <alignment horizontal="center" vertical="center" textRotation="90" shrinkToFit="1"/>
    </xf>
    <xf numFmtId="3" fontId="1" fillId="0" borderId="13" xfId="0" applyNumberFormat="1" applyFont="1" applyBorder="1" applyAlignment="1">
      <alignment horizontal="center" vertical="center" textRotation="90" shrinkToFit="1"/>
    </xf>
    <xf numFmtId="3" fontId="1" fillId="0" borderId="18" xfId="0" applyNumberFormat="1" applyFont="1" applyBorder="1" applyAlignment="1">
      <alignment horizontal="center" vertical="center" textRotation="90" shrinkToFit="1"/>
    </xf>
    <xf numFmtId="3" fontId="1" fillId="0" borderId="2" xfId="0" applyNumberFormat="1" applyFont="1" applyBorder="1" applyAlignment="1">
      <alignment horizontal="center" vertical="center" textRotation="90" shrinkToFit="1"/>
    </xf>
    <xf numFmtId="3" fontId="1" fillId="0" borderId="3" xfId="0" applyNumberFormat="1" applyFont="1" applyBorder="1" applyAlignment="1">
      <alignment horizontal="center" vertical="center" textRotation="90" shrinkToFit="1"/>
    </xf>
    <xf numFmtId="3" fontId="1" fillId="0" borderId="4" xfId="0" applyNumberFormat="1" applyFont="1" applyBorder="1" applyAlignment="1">
      <alignment horizontal="center" vertical="center" textRotation="90" shrinkToFit="1"/>
    </xf>
    <xf numFmtId="3" fontId="1" fillId="0" borderId="2" xfId="0" applyNumberFormat="1" applyFont="1" applyFill="1" applyBorder="1" applyAlignment="1">
      <alignment horizontal="center" vertical="center" textRotation="90" shrinkToFit="1"/>
    </xf>
    <xf numFmtId="3" fontId="1" fillId="0" borderId="3" xfId="0" applyNumberFormat="1" applyFont="1" applyFill="1" applyBorder="1" applyAlignment="1">
      <alignment horizontal="center" vertical="center" textRotation="90" shrinkToFit="1"/>
    </xf>
    <xf numFmtId="3" fontId="1" fillId="0" borderId="4" xfId="0" applyNumberFormat="1" applyFont="1" applyFill="1" applyBorder="1" applyAlignment="1">
      <alignment horizontal="center" vertical="center" textRotation="90" shrinkToFit="1"/>
    </xf>
    <xf numFmtId="3" fontId="1" fillId="0" borderId="28" xfId="0" applyNumberFormat="1" applyFont="1" applyBorder="1" applyAlignment="1">
      <alignment horizontal="center" vertical="center" shrinkToFit="1"/>
    </xf>
    <xf numFmtId="3" fontId="1" fillId="0" borderId="20" xfId="0" applyNumberFormat="1" applyFont="1" applyBorder="1" applyAlignment="1">
      <alignment horizontal="center" vertical="center" shrinkToFit="1"/>
    </xf>
    <xf numFmtId="3" fontId="1" fillId="0" borderId="29" xfId="0" applyNumberFormat="1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2" fillId="0" borderId="3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7" fillId="3" borderId="24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" fillId="0" borderId="0" xfId="0" applyNumberFormat="1" applyFont="1" applyAlignment="1">
      <alignment horizontal="center" vertical="top"/>
    </xf>
    <xf numFmtId="0" fontId="1" fillId="4" borderId="2" xfId="0" applyFont="1" applyFill="1" applyBorder="1" applyAlignment="1">
      <alignment horizontal="center" vertical="center" textRotation="90" wrapText="1" shrinkToFit="1"/>
    </xf>
    <xf numFmtId="0" fontId="1" fillId="4" borderId="3" xfId="0" applyFont="1" applyFill="1" applyBorder="1" applyAlignment="1">
      <alignment horizontal="center" vertical="center" textRotation="90" wrapText="1" shrinkToFit="1"/>
    </xf>
    <xf numFmtId="0" fontId="1" fillId="4" borderId="4" xfId="0" applyFont="1" applyFill="1" applyBorder="1" applyAlignment="1">
      <alignment horizontal="center" vertical="center" textRotation="90" wrapText="1" shrinkToFit="1"/>
    </xf>
    <xf numFmtId="0" fontId="1" fillId="0" borderId="54" xfId="0" applyFont="1" applyBorder="1" applyAlignment="1">
      <alignment horizontal="center" vertical="center" textRotation="90" shrinkToFit="1"/>
    </xf>
    <xf numFmtId="0" fontId="1" fillId="0" borderId="35" xfId="0" applyFont="1" applyBorder="1" applyAlignment="1">
      <alignment horizontal="center" vertical="center" textRotation="90" shrinkToFit="1"/>
    </xf>
    <xf numFmtId="0" fontId="1" fillId="0" borderId="19" xfId="0" applyFont="1" applyBorder="1" applyAlignment="1">
      <alignment horizontal="center" vertical="center" textRotation="90" shrinkToFit="1"/>
    </xf>
    <xf numFmtId="164" fontId="1" fillId="0" borderId="45" xfId="0" applyNumberFormat="1" applyFont="1" applyBorder="1" applyAlignment="1">
      <alignment horizontal="center" vertical="center" textRotation="90" wrapText="1"/>
    </xf>
    <xf numFmtId="0" fontId="4" fillId="0" borderId="46" xfId="0" applyFont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textRotation="90" wrapText="1"/>
    </xf>
    <xf numFmtId="0" fontId="12" fillId="4" borderId="59" xfId="0" applyFont="1" applyFill="1" applyBorder="1" applyAlignment="1">
      <alignment horizontal="center" vertical="center" textRotation="90" wrapText="1"/>
    </xf>
    <xf numFmtId="49" fontId="1" fillId="0" borderId="58" xfId="0" applyNumberFormat="1" applyFont="1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center" vertical="top"/>
    </xf>
    <xf numFmtId="49" fontId="2" fillId="4" borderId="14" xfId="0" applyNumberFormat="1" applyFont="1" applyFill="1" applyBorder="1" applyAlignment="1">
      <alignment horizontal="center" vertical="top"/>
    </xf>
    <xf numFmtId="49" fontId="2" fillId="8" borderId="16" xfId="0" applyNumberFormat="1" applyFont="1" applyFill="1" applyBorder="1" applyAlignment="1">
      <alignment horizontal="right" vertical="top"/>
    </xf>
    <xf numFmtId="49" fontId="1" fillId="4" borderId="54" xfId="0" applyNumberFormat="1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top" wrapText="1"/>
    </xf>
    <xf numFmtId="49" fontId="2" fillId="7" borderId="20" xfId="0" applyNumberFormat="1" applyFont="1" applyFill="1" applyBorder="1" applyAlignment="1">
      <alignment horizontal="center" vertical="top" wrapText="1"/>
    </xf>
    <xf numFmtId="0" fontId="1" fillId="4" borderId="35" xfId="0" applyFont="1" applyFill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top"/>
    </xf>
    <xf numFmtId="49" fontId="1" fillId="4" borderId="50" xfId="0" applyNumberFormat="1" applyFont="1" applyFill="1" applyBorder="1" applyAlignment="1">
      <alignment horizontal="center" vertical="top"/>
    </xf>
    <xf numFmtId="49" fontId="1" fillId="4" borderId="24" xfId="0" applyNumberFormat="1" applyFont="1" applyFill="1" applyBorder="1" applyAlignment="1">
      <alignment horizontal="center" vertical="top"/>
    </xf>
    <xf numFmtId="0" fontId="1" fillId="5" borderId="26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49" fontId="14" fillId="4" borderId="14" xfId="0" applyNumberFormat="1" applyFont="1" applyFill="1" applyBorder="1" applyAlignment="1">
      <alignment horizontal="center" vertical="top"/>
    </xf>
    <xf numFmtId="49" fontId="14" fillId="4" borderId="50" xfId="0" applyNumberFormat="1" applyFont="1" applyFill="1" applyBorder="1" applyAlignment="1">
      <alignment horizontal="center" vertical="top"/>
    </xf>
    <xf numFmtId="0" fontId="16" fillId="0" borderId="59" xfId="0" applyFont="1" applyFill="1" applyBorder="1" applyAlignment="1">
      <alignment horizontal="left" vertical="top" wrapText="1"/>
    </xf>
    <xf numFmtId="0" fontId="16" fillId="0" borderId="51" xfId="0" applyFont="1" applyFill="1" applyBorder="1" applyAlignment="1">
      <alignment horizontal="left" vertical="top" wrapText="1"/>
    </xf>
    <xf numFmtId="0" fontId="15" fillId="0" borderId="59" xfId="0" applyFont="1" applyFill="1" applyBorder="1" applyAlignment="1">
      <alignment horizontal="center" vertical="center" textRotation="90" wrapText="1"/>
    </xf>
    <xf numFmtId="0" fontId="15" fillId="0" borderId="51" xfId="0" applyFont="1" applyFill="1" applyBorder="1" applyAlignment="1">
      <alignment horizontal="center" vertical="center" textRotation="90" wrapText="1"/>
    </xf>
    <xf numFmtId="0" fontId="1" fillId="0" borderId="42" xfId="0" applyFont="1" applyBorder="1" applyAlignment="1">
      <alignment horizontal="center" vertical="center"/>
    </xf>
    <xf numFmtId="0" fontId="2" fillId="7" borderId="40" xfId="0" applyFont="1" applyFill="1" applyBorder="1" applyAlignment="1">
      <alignment horizontal="left" vertical="top" wrapText="1"/>
    </xf>
    <xf numFmtId="0" fontId="2" fillId="7" borderId="41" xfId="0" applyFont="1" applyFill="1" applyBorder="1" applyAlignment="1">
      <alignment horizontal="left" vertical="top" wrapText="1"/>
    </xf>
    <xf numFmtId="0" fontId="2" fillId="7" borderId="37" xfId="0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horizontal="left" vertical="top" wrapText="1"/>
    </xf>
    <xf numFmtId="0" fontId="1" fillId="8" borderId="26" xfId="0" applyFont="1" applyFill="1" applyBorder="1" applyAlignment="1">
      <alignment horizontal="center" vertical="top"/>
    </xf>
    <xf numFmtId="0" fontId="1" fillId="8" borderId="5" xfId="0" applyFont="1" applyFill="1" applyBorder="1" applyAlignment="1">
      <alignment horizontal="center" vertical="top"/>
    </xf>
    <xf numFmtId="0" fontId="4" fillId="4" borderId="51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center" vertical="center" textRotation="90" shrinkToFit="1"/>
    </xf>
    <xf numFmtId="0" fontId="1" fillId="0" borderId="13" xfId="0" applyFont="1" applyBorder="1" applyAlignment="1">
      <alignment horizontal="center" vertical="center" textRotation="90" shrinkToFit="1"/>
    </xf>
    <xf numFmtId="0" fontId="1" fillId="0" borderId="18" xfId="0" applyFont="1" applyBorder="1" applyAlignment="1">
      <alignment horizontal="center" vertical="center" textRotation="90" shrinkToFit="1"/>
    </xf>
    <xf numFmtId="0" fontId="1" fillId="0" borderId="2" xfId="0" applyFont="1" applyBorder="1" applyAlignment="1">
      <alignment horizontal="center" vertical="center" textRotation="90" shrinkToFit="1"/>
    </xf>
    <xf numFmtId="0" fontId="1" fillId="0" borderId="3" xfId="0" applyFont="1" applyBorder="1" applyAlignment="1">
      <alignment horizontal="center" vertical="center" textRotation="90" shrinkToFit="1"/>
    </xf>
    <xf numFmtId="0" fontId="1" fillId="0" borderId="4" xfId="0" applyFont="1" applyBorder="1" applyAlignment="1">
      <alignment horizontal="center" vertical="center" textRotation="90" shrinkToFit="1"/>
    </xf>
    <xf numFmtId="0" fontId="1" fillId="0" borderId="28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54" xfId="0" applyNumberFormat="1" applyFont="1" applyBorder="1" applyAlignment="1">
      <alignment horizontal="center" vertical="center" textRotation="90" shrinkToFit="1"/>
    </xf>
    <xf numFmtId="0" fontId="1" fillId="0" borderId="35" xfId="0" applyNumberFormat="1" applyFont="1" applyBorder="1" applyAlignment="1">
      <alignment horizontal="center" vertical="center" textRotation="90" shrinkToFit="1"/>
    </xf>
    <xf numFmtId="0" fontId="1" fillId="0" borderId="19" xfId="0" applyNumberFormat="1" applyFont="1" applyBorder="1" applyAlignment="1">
      <alignment horizontal="center" vertical="center" textRotation="90" shrinkToFit="1"/>
    </xf>
    <xf numFmtId="0" fontId="1" fillId="0" borderId="31" xfId="0" applyFont="1" applyBorder="1" applyAlignment="1">
      <alignment horizontal="center" vertical="center" textRotation="90" shrinkToFit="1"/>
    </xf>
    <xf numFmtId="0" fontId="1" fillId="0" borderId="22" xfId="0" applyFont="1" applyBorder="1" applyAlignment="1">
      <alignment horizontal="center" vertical="center" textRotation="90" shrinkToFit="1"/>
    </xf>
    <xf numFmtId="0" fontId="1" fillId="0" borderId="33" xfId="0" applyFont="1" applyBorder="1" applyAlignment="1">
      <alignment horizontal="center" vertical="center" textRotation="90" shrinkToFit="1"/>
    </xf>
    <xf numFmtId="0" fontId="1" fillId="0" borderId="31" xfId="0" applyNumberFormat="1" applyFont="1" applyFill="1" applyBorder="1" applyAlignment="1">
      <alignment horizontal="center" vertical="center" textRotation="90" shrinkToFit="1"/>
    </xf>
    <xf numFmtId="0" fontId="1" fillId="0" borderId="22" xfId="0" applyNumberFormat="1" applyFont="1" applyFill="1" applyBorder="1" applyAlignment="1">
      <alignment horizontal="center" vertical="center" textRotation="90" shrinkToFit="1"/>
    </xf>
    <xf numFmtId="0" fontId="1" fillId="0" borderId="33" xfId="0" applyNumberFormat="1" applyFont="1" applyFill="1" applyBorder="1" applyAlignment="1">
      <alignment horizontal="center" vertical="center" textRotation="90" shrinkToFit="1"/>
    </xf>
    <xf numFmtId="0" fontId="1" fillId="0" borderId="8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49" fontId="2" fillId="7" borderId="3" xfId="0" applyNumberFormat="1" applyFont="1" applyFill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1" fillId="2" borderId="2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49" fontId="1" fillId="0" borderId="24" xfId="0" applyNumberFormat="1" applyFont="1" applyBorder="1" applyAlignment="1">
      <alignment horizontal="center" vertical="top"/>
    </xf>
    <xf numFmtId="49" fontId="1" fillId="0" borderId="50" xfId="0" applyNumberFormat="1" applyFont="1" applyBorder="1" applyAlignment="1">
      <alignment horizontal="center" vertical="top"/>
    </xf>
    <xf numFmtId="49" fontId="1" fillId="0" borderId="35" xfId="0" applyNumberFormat="1" applyFont="1" applyBorder="1" applyAlignment="1">
      <alignment horizontal="center" vertical="top" wrapText="1"/>
    </xf>
    <xf numFmtId="0" fontId="4" fillId="0" borderId="44" xfId="0" applyFont="1" applyBorder="1" applyAlignment="1">
      <alignment horizontal="center" vertical="top" wrapText="1"/>
    </xf>
    <xf numFmtId="49" fontId="2" fillId="0" borderId="59" xfId="0" applyNumberFormat="1" applyFont="1" applyBorder="1" applyAlignment="1">
      <alignment horizontal="center" vertical="top"/>
    </xf>
    <xf numFmtId="49" fontId="2" fillId="0" borderId="51" xfId="0" applyNumberFormat="1" applyFont="1" applyBorder="1" applyAlignment="1">
      <alignment horizontal="center" vertical="top"/>
    </xf>
    <xf numFmtId="0" fontId="1" fillId="4" borderId="52" xfId="0" applyFont="1" applyFill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2" fillId="2" borderId="16" xfId="0" applyNumberFormat="1" applyFont="1" applyFill="1" applyBorder="1" applyAlignment="1">
      <alignment horizontal="right" vertical="top"/>
    </xf>
  </cellXfs>
  <cellStyles count="3">
    <cellStyle name="Įprastas" xfId="0" builtinId="0"/>
    <cellStyle name="Įprastas 2" xfId="2"/>
    <cellStyle name="Normal_biudz uz 2001 atskaitomybe3" xfId="1"/>
  </cellStyles>
  <dxfs count="0"/>
  <tableStyles count="0" defaultTableStyle="TableStyleMedium2" defaultPivotStyle="PivotStyleLight16"/>
  <colors>
    <mruColors>
      <color rgb="FFFFCC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7"/>
  <sheetViews>
    <sheetView tabSelected="1" zoomScaleNormal="100" zoomScaleSheetLayoutView="100" workbookViewId="0">
      <selection activeCell="K31" sqref="K31"/>
    </sheetView>
  </sheetViews>
  <sheetFormatPr defaultRowHeight="12.75"/>
  <cols>
    <col min="1" max="2" width="2.7109375" style="4" customWidth="1"/>
    <col min="3" max="3" width="2.7109375" style="240" customWidth="1"/>
    <col min="4" max="4" width="32.42578125" style="4" customWidth="1"/>
    <col min="5" max="5" width="2.7109375" style="12" customWidth="1"/>
    <col min="6" max="6" width="4.5703125" style="5" customWidth="1"/>
    <col min="7" max="7" width="7.7109375" style="6" customWidth="1"/>
    <col min="8" max="10" width="8.42578125" style="4" customWidth="1"/>
    <col min="11" max="11" width="30.7109375" style="4" customWidth="1"/>
    <col min="12" max="12" width="5.140625" style="4" customWidth="1"/>
    <col min="13" max="13" width="4.85546875" style="4" customWidth="1"/>
    <col min="14" max="14" width="5" style="4" customWidth="1"/>
    <col min="15" max="16384" width="9.140625" style="3"/>
  </cols>
  <sheetData>
    <row r="1" spans="1:16" s="122" customFormat="1" ht="40.5" customHeight="1">
      <c r="A1" s="120"/>
      <c r="B1" s="121"/>
      <c r="C1" s="245"/>
      <c r="E1" s="123"/>
      <c r="F1" s="124"/>
      <c r="G1" s="124"/>
      <c r="H1" s="125"/>
      <c r="I1" s="40"/>
      <c r="J1" s="40"/>
      <c r="K1" s="514" t="s">
        <v>90</v>
      </c>
      <c r="L1" s="514"/>
      <c r="M1" s="514"/>
      <c r="N1" s="514"/>
    </row>
    <row r="2" spans="1:16" s="122" customFormat="1" ht="11.25" customHeight="1">
      <c r="A2" s="120"/>
      <c r="B2" s="121"/>
      <c r="C2" s="245"/>
      <c r="E2" s="123"/>
      <c r="F2" s="124"/>
      <c r="G2" s="124"/>
      <c r="H2" s="125"/>
      <c r="I2" s="40"/>
      <c r="J2" s="40"/>
      <c r="K2" s="233"/>
      <c r="L2" s="233"/>
      <c r="M2" s="233"/>
      <c r="N2" s="233"/>
    </row>
    <row r="3" spans="1:16" s="72" customFormat="1" ht="11.25" customHeight="1">
      <c r="C3" s="238"/>
      <c r="K3" s="224"/>
      <c r="L3" s="225"/>
      <c r="M3" s="225"/>
      <c r="N3" s="225"/>
    </row>
    <row r="4" spans="1:16" s="4" customFormat="1" ht="15" customHeight="1">
      <c r="A4" s="226"/>
      <c r="B4" s="226"/>
      <c r="C4" s="239"/>
      <c r="D4" s="600" t="s">
        <v>91</v>
      </c>
      <c r="E4" s="600"/>
      <c r="F4" s="600"/>
      <c r="G4" s="600"/>
      <c r="H4" s="600"/>
      <c r="I4" s="600"/>
      <c r="J4" s="600"/>
      <c r="K4" s="600"/>
      <c r="L4" s="226"/>
      <c r="M4" s="226"/>
      <c r="N4" s="226"/>
    </row>
    <row r="5" spans="1:16" ht="15.75" customHeight="1">
      <c r="A5" s="601" t="s">
        <v>31</v>
      </c>
      <c r="B5" s="601"/>
      <c r="C5" s="601"/>
      <c r="D5" s="601"/>
      <c r="E5" s="601"/>
      <c r="F5" s="601"/>
      <c r="G5" s="601"/>
      <c r="H5" s="601"/>
      <c r="I5" s="601"/>
      <c r="J5" s="601"/>
      <c r="K5" s="601"/>
      <c r="L5" s="218"/>
      <c r="M5" s="218"/>
      <c r="N5" s="218"/>
    </row>
    <row r="6" spans="1:16" ht="16.5" customHeight="1">
      <c r="A6" s="602" t="s">
        <v>18</v>
      </c>
      <c r="B6" s="602"/>
      <c r="C6" s="602"/>
      <c r="D6" s="602"/>
      <c r="E6" s="602"/>
      <c r="F6" s="602"/>
      <c r="G6" s="602"/>
      <c r="H6" s="602"/>
      <c r="I6" s="602"/>
      <c r="J6" s="602"/>
      <c r="K6" s="602"/>
      <c r="L6" s="219"/>
      <c r="M6" s="219"/>
      <c r="N6" s="219"/>
      <c r="O6" s="1"/>
      <c r="P6" s="1"/>
    </row>
    <row r="7" spans="1:16" ht="15" customHeight="1" thickBot="1">
      <c r="K7" s="220"/>
      <c r="L7" s="116"/>
      <c r="M7" s="73" t="s">
        <v>46</v>
      </c>
      <c r="N7" s="116"/>
    </row>
    <row r="8" spans="1:16" s="246" customFormat="1" ht="22.5" customHeight="1">
      <c r="A8" s="603" t="s">
        <v>32</v>
      </c>
      <c r="B8" s="606" t="s">
        <v>0</v>
      </c>
      <c r="C8" s="609" t="s">
        <v>1</v>
      </c>
      <c r="D8" s="612" t="s">
        <v>12</v>
      </c>
      <c r="E8" s="591" t="s">
        <v>2</v>
      </c>
      <c r="F8" s="594" t="s">
        <v>3</v>
      </c>
      <c r="G8" s="597" t="s">
        <v>4</v>
      </c>
      <c r="H8" s="515" t="s">
        <v>74</v>
      </c>
      <c r="I8" s="515" t="s">
        <v>47</v>
      </c>
      <c r="J8" s="515" t="s">
        <v>61</v>
      </c>
      <c r="K8" s="617" t="s">
        <v>11</v>
      </c>
      <c r="L8" s="618"/>
      <c r="M8" s="618"/>
      <c r="N8" s="619"/>
    </row>
    <row r="9" spans="1:16" s="246" customFormat="1" ht="18.75" customHeight="1">
      <c r="A9" s="604"/>
      <c r="B9" s="607"/>
      <c r="C9" s="610"/>
      <c r="D9" s="613"/>
      <c r="E9" s="592"/>
      <c r="F9" s="595"/>
      <c r="G9" s="598"/>
      <c r="H9" s="516"/>
      <c r="I9" s="615"/>
      <c r="J9" s="615"/>
      <c r="K9" s="620" t="s">
        <v>12</v>
      </c>
      <c r="L9" s="622" t="s">
        <v>42</v>
      </c>
      <c r="M9" s="622"/>
      <c r="N9" s="623"/>
    </row>
    <row r="10" spans="1:16" s="246" customFormat="1" ht="73.5" customHeight="1" thickBot="1">
      <c r="A10" s="605"/>
      <c r="B10" s="608"/>
      <c r="C10" s="611"/>
      <c r="D10" s="614"/>
      <c r="E10" s="593"/>
      <c r="F10" s="596"/>
      <c r="G10" s="599"/>
      <c r="H10" s="517"/>
      <c r="I10" s="616"/>
      <c r="J10" s="616"/>
      <c r="K10" s="621"/>
      <c r="L10" s="57" t="s">
        <v>48</v>
      </c>
      <c r="M10" s="58" t="s">
        <v>49</v>
      </c>
      <c r="N10" s="59" t="s">
        <v>60</v>
      </c>
    </row>
    <row r="11" spans="1:16" s="11" customFormat="1" ht="15" customHeight="1">
      <c r="A11" s="577" t="s">
        <v>24</v>
      </c>
      <c r="B11" s="578"/>
      <c r="C11" s="578"/>
      <c r="D11" s="578"/>
      <c r="E11" s="578"/>
      <c r="F11" s="578"/>
      <c r="G11" s="578"/>
      <c r="H11" s="578"/>
      <c r="I11" s="578"/>
      <c r="J11" s="578"/>
      <c r="K11" s="578"/>
      <c r="L11" s="60"/>
      <c r="M11" s="60"/>
      <c r="N11" s="61"/>
    </row>
    <row r="12" spans="1:16" s="11" customFormat="1" ht="14.25" customHeight="1">
      <c r="A12" s="579" t="s">
        <v>41</v>
      </c>
      <c r="B12" s="580"/>
      <c r="C12" s="580"/>
      <c r="D12" s="580"/>
      <c r="E12" s="580"/>
      <c r="F12" s="580"/>
      <c r="G12" s="580"/>
      <c r="H12" s="580"/>
      <c r="I12" s="580"/>
      <c r="J12" s="580"/>
      <c r="K12" s="580"/>
      <c r="L12" s="228"/>
      <c r="M12" s="228"/>
      <c r="N12" s="41"/>
    </row>
    <row r="13" spans="1:16" ht="15.75" customHeight="1">
      <c r="A13" s="17" t="s">
        <v>5</v>
      </c>
      <c r="B13" s="581" t="s">
        <v>25</v>
      </c>
      <c r="C13" s="582"/>
      <c r="D13" s="582"/>
      <c r="E13" s="582"/>
      <c r="F13" s="582"/>
      <c r="G13" s="582"/>
      <c r="H13" s="582"/>
      <c r="I13" s="582"/>
      <c r="J13" s="582"/>
      <c r="K13" s="582"/>
      <c r="L13" s="229"/>
      <c r="M13" s="229"/>
      <c r="N13" s="42"/>
    </row>
    <row r="14" spans="1:16" ht="15" customHeight="1">
      <c r="A14" s="18" t="s">
        <v>5</v>
      </c>
      <c r="B14" s="16" t="s">
        <v>5</v>
      </c>
      <c r="C14" s="583" t="s">
        <v>26</v>
      </c>
      <c r="D14" s="584"/>
      <c r="E14" s="584"/>
      <c r="F14" s="584"/>
      <c r="G14" s="584"/>
      <c r="H14" s="584"/>
      <c r="I14" s="584"/>
      <c r="J14" s="584"/>
      <c r="K14" s="584"/>
      <c r="L14" s="230"/>
      <c r="M14" s="230"/>
      <c r="N14" s="43"/>
    </row>
    <row r="15" spans="1:16" ht="14.25" customHeight="1">
      <c r="A15" s="207" t="s">
        <v>5</v>
      </c>
      <c r="B15" s="208" t="s">
        <v>5</v>
      </c>
      <c r="C15" s="209" t="s">
        <v>5</v>
      </c>
      <c r="D15" s="586" t="s">
        <v>71</v>
      </c>
      <c r="E15" s="275"/>
      <c r="F15" s="192" t="s">
        <v>28</v>
      </c>
      <c r="G15" s="36" t="s">
        <v>22</v>
      </c>
      <c r="H15" s="49">
        <v>113</v>
      </c>
      <c r="I15" s="31">
        <v>107</v>
      </c>
      <c r="J15" s="31">
        <v>107</v>
      </c>
      <c r="K15" s="276"/>
      <c r="L15" s="277"/>
      <c r="M15" s="277"/>
      <c r="N15" s="278"/>
      <c r="O15" s="13"/>
      <c r="P15" s="13"/>
    </row>
    <row r="16" spans="1:16" ht="13.5" customHeight="1">
      <c r="A16" s="268"/>
      <c r="B16" s="267"/>
      <c r="C16" s="269"/>
      <c r="D16" s="587"/>
      <c r="E16" s="279"/>
      <c r="F16" s="284"/>
      <c r="G16" s="36" t="s">
        <v>73</v>
      </c>
      <c r="H16" s="49">
        <v>88.1</v>
      </c>
      <c r="I16" s="31"/>
      <c r="J16" s="31"/>
      <c r="K16" s="280"/>
      <c r="L16" s="281"/>
      <c r="M16" s="281"/>
      <c r="N16" s="282"/>
      <c r="O16" s="13"/>
      <c r="P16" s="13"/>
    </row>
    <row r="17" spans="1:19" ht="26.25" customHeight="1">
      <c r="A17" s="207"/>
      <c r="B17" s="208"/>
      <c r="C17" s="209"/>
      <c r="D17" s="588" t="s">
        <v>30</v>
      </c>
      <c r="E17" s="590" t="s">
        <v>29</v>
      </c>
      <c r="F17" s="283"/>
      <c r="G17" s="36"/>
      <c r="H17" s="49"/>
      <c r="I17" s="31"/>
      <c r="J17" s="31"/>
      <c r="K17" s="298" t="s">
        <v>56</v>
      </c>
      <c r="L17" s="299">
        <v>2</v>
      </c>
      <c r="M17" s="299">
        <v>2</v>
      </c>
      <c r="N17" s="300">
        <v>2</v>
      </c>
      <c r="O17" s="13"/>
      <c r="P17" s="13"/>
    </row>
    <row r="18" spans="1:19" ht="32.25" customHeight="1">
      <c r="A18" s="289"/>
      <c r="B18" s="290"/>
      <c r="C18" s="291"/>
      <c r="D18" s="589"/>
      <c r="E18" s="589"/>
      <c r="F18" s="292"/>
      <c r="G18" s="36"/>
      <c r="H18" s="49"/>
      <c r="I18" s="31"/>
      <c r="J18" s="31"/>
      <c r="K18" s="297" t="s">
        <v>81</v>
      </c>
      <c r="L18" s="288" t="s">
        <v>83</v>
      </c>
      <c r="M18" s="288" t="s">
        <v>83</v>
      </c>
      <c r="N18" s="169" t="s">
        <v>83</v>
      </c>
      <c r="O18" s="13"/>
      <c r="P18" s="13"/>
    </row>
    <row r="19" spans="1:19" ht="17.25" customHeight="1">
      <c r="A19" s="585"/>
      <c r="B19" s="560"/>
      <c r="C19" s="566"/>
      <c r="D19" s="576" t="s">
        <v>84</v>
      </c>
      <c r="E19" s="544" t="s">
        <v>38</v>
      </c>
      <c r="F19" s="545"/>
      <c r="G19" s="38"/>
      <c r="H19" s="49"/>
      <c r="I19" s="31"/>
      <c r="J19" s="31"/>
      <c r="K19" s="187" t="s">
        <v>76</v>
      </c>
      <c r="L19" s="206" t="s">
        <v>63</v>
      </c>
      <c r="M19" s="206"/>
      <c r="N19" s="188"/>
    </row>
    <row r="20" spans="1:19" ht="28.5" customHeight="1">
      <c r="A20" s="585"/>
      <c r="B20" s="560"/>
      <c r="C20" s="566"/>
      <c r="D20" s="576"/>
      <c r="E20" s="544"/>
      <c r="F20" s="545"/>
      <c r="G20" s="38"/>
      <c r="H20" s="49"/>
      <c r="I20" s="31"/>
      <c r="J20" s="31"/>
      <c r="K20" s="189" t="s">
        <v>77</v>
      </c>
      <c r="L20" s="190" t="s">
        <v>64</v>
      </c>
      <c r="M20" s="190" t="s">
        <v>64</v>
      </c>
      <c r="N20" s="119" t="s">
        <v>64</v>
      </c>
    </row>
    <row r="21" spans="1:19" ht="39" customHeight="1">
      <c r="A21" s="585"/>
      <c r="B21" s="560"/>
      <c r="C21" s="566"/>
      <c r="D21" s="576"/>
      <c r="E21" s="544"/>
      <c r="F21" s="545"/>
      <c r="G21" s="38"/>
      <c r="H21" s="49"/>
      <c r="I21" s="31"/>
      <c r="J21" s="31"/>
      <c r="K21" s="189" t="s">
        <v>85</v>
      </c>
      <c r="L21" s="190" t="s">
        <v>65</v>
      </c>
      <c r="M21" s="190" t="s">
        <v>66</v>
      </c>
      <c r="N21" s="119" t="s">
        <v>67</v>
      </c>
    </row>
    <row r="22" spans="1:19" ht="16.5" customHeight="1">
      <c r="A22" s="558"/>
      <c r="B22" s="574"/>
      <c r="C22" s="566"/>
      <c r="D22" s="575" t="s">
        <v>52</v>
      </c>
      <c r="E22" s="506"/>
      <c r="F22" s="573"/>
      <c r="G22" s="38"/>
      <c r="H22" s="256"/>
      <c r="I22" s="168"/>
      <c r="J22" s="257"/>
      <c r="K22" s="184" t="s">
        <v>55</v>
      </c>
      <c r="L22" s="185" t="s">
        <v>75</v>
      </c>
      <c r="M22" s="185"/>
      <c r="N22" s="186"/>
      <c r="O22" s="8"/>
    </row>
    <row r="23" spans="1:19" ht="39.75" customHeight="1">
      <c r="A23" s="558"/>
      <c r="B23" s="574"/>
      <c r="C23" s="566"/>
      <c r="D23" s="576"/>
      <c r="E23" s="544"/>
      <c r="F23" s="573"/>
      <c r="G23" s="39"/>
      <c r="H23" s="30"/>
      <c r="I23" s="30"/>
      <c r="J23" s="69"/>
      <c r="K23" s="255" t="s">
        <v>59</v>
      </c>
      <c r="L23" s="285">
        <v>12</v>
      </c>
      <c r="M23" s="285">
        <v>12</v>
      </c>
      <c r="N23" s="286">
        <v>12</v>
      </c>
      <c r="O23" s="8"/>
    </row>
    <row r="24" spans="1:19" s="23" customFormat="1" ht="16.5" customHeight="1" thickBot="1">
      <c r="A24" s="234"/>
      <c r="B24" s="235"/>
      <c r="C24" s="103"/>
      <c r="D24" s="247"/>
      <c r="E24" s="253"/>
      <c r="F24" s="254"/>
      <c r="G24" s="104" t="s">
        <v>6</v>
      </c>
      <c r="H24" s="64">
        <f>SUM(H15:H23)</f>
        <v>201.1</v>
      </c>
      <c r="I24" s="64">
        <f>SUM(I15:I23)</f>
        <v>107</v>
      </c>
      <c r="J24" s="63">
        <f>SUM(J15:J23)</f>
        <v>107</v>
      </c>
      <c r="K24" s="250"/>
      <c r="L24" s="251"/>
      <c r="M24" s="251"/>
      <c r="N24" s="252"/>
      <c r="O24" s="130"/>
    </row>
    <row r="25" spans="1:19" ht="14.25" customHeight="1" thickBot="1">
      <c r="A25" s="20" t="s">
        <v>5</v>
      </c>
      <c r="B25" s="7" t="s">
        <v>7</v>
      </c>
      <c r="C25" s="567" t="s">
        <v>8</v>
      </c>
      <c r="D25" s="567"/>
      <c r="E25" s="567"/>
      <c r="F25" s="567"/>
      <c r="G25" s="567"/>
      <c r="H25" s="33">
        <f t="shared" ref="H25:J26" si="0">H24</f>
        <v>201.1</v>
      </c>
      <c r="I25" s="33">
        <f t="shared" si="0"/>
        <v>107</v>
      </c>
      <c r="J25" s="50">
        <f t="shared" si="0"/>
        <v>107</v>
      </c>
      <c r="K25" s="221"/>
      <c r="L25" s="222"/>
      <c r="M25" s="222"/>
      <c r="N25" s="46"/>
    </row>
    <row r="26" spans="1:19" ht="14.25" customHeight="1" thickBot="1">
      <c r="A26" s="20" t="s">
        <v>5</v>
      </c>
      <c r="B26" s="539" t="s">
        <v>9</v>
      </c>
      <c r="C26" s="540"/>
      <c r="D26" s="540"/>
      <c r="E26" s="540"/>
      <c r="F26" s="540"/>
      <c r="G26" s="540"/>
      <c r="H26" s="34">
        <f t="shared" si="0"/>
        <v>201.1</v>
      </c>
      <c r="I26" s="34">
        <f t="shared" si="0"/>
        <v>107</v>
      </c>
      <c r="J26" s="51">
        <f t="shared" si="0"/>
        <v>107</v>
      </c>
      <c r="K26" s="211"/>
      <c r="L26" s="212"/>
      <c r="M26" s="212"/>
      <c r="N26" s="45"/>
      <c r="S26" s="23"/>
    </row>
    <row r="27" spans="1:19" ht="15.75" customHeight="1" thickBot="1">
      <c r="A27" s="21" t="s">
        <v>7</v>
      </c>
      <c r="B27" s="568" t="s">
        <v>58</v>
      </c>
      <c r="C27" s="569"/>
      <c r="D27" s="569"/>
      <c r="E27" s="569"/>
      <c r="F27" s="569"/>
      <c r="G27" s="569"/>
      <c r="H27" s="569"/>
      <c r="I27" s="569"/>
      <c r="J27" s="569"/>
      <c r="K27" s="569"/>
      <c r="L27" s="231"/>
      <c r="M27" s="231"/>
      <c r="N27" s="48"/>
      <c r="S27" s="23"/>
    </row>
    <row r="28" spans="1:19" ht="15.75" customHeight="1" thickBot="1">
      <c r="A28" s="19" t="s">
        <v>7</v>
      </c>
      <c r="B28" s="7" t="s">
        <v>5</v>
      </c>
      <c r="C28" s="570" t="s">
        <v>27</v>
      </c>
      <c r="D28" s="571"/>
      <c r="E28" s="572"/>
      <c r="F28" s="572"/>
      <c r="G28" s="572"/>
      <c r="H28" s="572"/>
      <c r="I28" s="572"/>
      <c r="J28" s="572"/>
      <c r="K28" s="572"/>
      <c r="L28" s="232"/>
      <c r="M28" s="232"/>
      <c r="N28" s="44"/>
    </row>
    <row r="29" spans="1:19" ht="24.75" customHeight="1">
      <c r="A29" s="557" t="s">
        <v>7</v>
      </c>
      <c r="B29" s="559" t="s">
        <v>5</v>
      </c>
      <c r="C29" s="561" t="s">
        <v>5</v>
      </c>
      <c r="D29" s="90" t="s">
        <v>53</v>
      </c>
      <c r="E29" s="563" t="s">
        <v>39</v>
      </c>
      <c r="F29" s="565" t="s">
        <v>28</v>
      </c>
      <c r="G29" s="301" t="s">
        <v>22</v>
      </c>
      <c r="H29" s="264">
        <v>189.1</v>
      </c>
      <c r="I29" s="264">
        <v>189.1</v>
      </c>
      <c r="J29" s="264">
        <v>189.1</v>
      </c>
      <c r="K29" s="95"/>
      <c r="L29" s="97"/>
      <c r="M29" s="97"/>
      <c r="N29" s="98"/>
      <c r="O29" s="13"/>
    </row>
    <row r="30" spans="1:19" ht="32.25" customHeight="1">
      <c r="A30" s="558"/>
      <c r="B30" s="560"/>
      <c r="C30" s="562"/>
      <c r="D30" s="100" t="s">
        <v>40</v>
      </c>
      <c r="E30" s="564"/>
      <c r="F30" s="566"/>
      <c r="G30" s="265"/>
      <c r="H30" s="53"/>
      <c r="I30" s="53"/>
      <c r="J30" s="31"/>
      <c r="K30" s="29" t="s">
        <v>79</v>
      </c>
      <c r="L30" s="77">
        <v>2</v>
      </c>
      <c r="M30" s="77">
        <v>2</v>
      </c>
      <c r="N30" s="75">
        <v>2</v>
      </c>
      <c r="O30" s="14"/>
    </row>
    <row r="31" spans="1:19" ht="105.75" customHeight="1">
      <c r="A31" s="223"/>
      <c r="B31" s="208"/>
      <c r="C31" s="241"/>
      <c r="D31" s="549" t="s">
        <v>109</v>
      </c>
      <c r="E31" s="506" t="s">
        <v>44</v>
      </c>
      <c r="F31" s="545"/>
      <c r="G31" s="38"/>
      <c r="H31" s="53"/>
      <c r="I31" s="31"/>
      <c r="J31" s="53"/>
      <c r="K31" s="477" t="s">
        <v>119</v>
      </c>
      <c r="L31" s="499">
        <v>180</v>
      </c>
      <c r="M31" s="500">
        <v>180</v>
      </c>
      <c r="N31" s="491">
        <v>180</v>
      </c>
      <c r="O31" s="320"/>
    </row>
    <row r="32" spans="1:19" ht="55.5" customHeight="1">
      <c r="A32" s="474"/>
      <c r="B32" s="475"/>
      <c r="C32" s="241"/>
      <c r="D32" s="550"/>
      <c r="E32" s="544"/>
      <c r="F32" s="545"/>
      <c r="G32" s="39"/>
      <c r="H32" s="52"/>
      <c r="I32" s="30"/>
      <c r="J32" s="30"/>
      <c r="K32" s="501" t="s">
        <v>114</v>
      </c>
      <c r="L32" s="502">
        <v>1</v>
      </c>
      <c r="M32" s="503"/>
      <c r="N32" s="492"/>
      <c r="O32" s="320"/>
    </row>
    <row r="33" spans="1:19" s="23" customFormat="1" ht="16.5" customHeight="1" thickBot="1">
      <c r="A33" s="234"/>
      <c r="B33" s="235"/>
      <c r="C33" s="103"/>
      <c r="D33" s="247"/>
      <c r="E33" s="253"/>
      <c r="F33" s="254"/>
      <c r="G33" s="104" t="s">
        <v>6</v>
      </c>
      <c r="H33" s="144">
        <f>SUM(H29:H32)</f>
        <v>189.1</v>
      </c>
      <c r="I33" s="144">
        <f>SUM(I29:I32)</f>
        <v>189.1</v>
      </c>
      <c r="J33" s="144">
        <f>SUM(J29:J32)</f>
        <v>189.1</v>
      </c>
      <c r="K33" s="476"/>
      <c r="L33" s="251"/>
      <c r="M33" s="251"/>
      <c r="N33" s="252"/>
      <c r="O33" s="130"/>
    </row>
    <row r="34" spans="1:19" ht="14.25" customHeight="1">
      <c r="A34" s="223" t="s">
        <v>7</v>
      </c>
      <c r="B34" s="208" t="s">
        <v>5</v>
      </c>
      <c r="C34" s="241" t="s">
        <v>7</v>
      </c>
      <c r="D34" s="259" t="s">
        <v>70</v>
      </c>
      <c r="E34" s="551" t="s">
        <v>44</v>
      </c>
      <c r="F34" s="192" t="s">
        <v>28</v>
      </c>
      <c r="G34" s="303" t="s">
        <v>22</v>
      </c>
      <c r="H34" s="304">
        <v>152.4</v>
      </c>
      <c r="I34" s="305">
        <v>134</v>
      </c>
      <c r="J34" s="305">
        <v>134</v>
      </c>
      <c r="K34" s="260"/>
      <c r="L34" s="261"/>
      <c r="M34" s="261"/>
      <c r="N34" s="373"/>
      <c r="O34" s="14"/>
    </row>
    <row r="35" spans="1:19" ht="14.25" customHeight="1">
      <c r="A35" s="223"/>
      <c r="B35" s="208"/>
      <c r="C35" s="241"/>
      <c r="D35" s="262"/>
      <c r="E35" s="552"/>
      <c r="F35" s="192"/>
      <c r="G35" s="408" t="s">
        <v>73</v>
      </c>
      <c r="H35" s="52">
        <v>55.4</v>
      </c>
      <c r="I35" s="30"/>
      <c r="J35" s="30"/>
      <c r="K35" s="302"/>
      <c r="L35" s="204"/>
      <c r="M35" s="204"/>
      <c r="N35" s="205"/>
      <c r="O35" s="14"/>
    </row>
    <row r="36" spans="1:19" ht="15.75" customHeight="1">
      <c r="A36" s="223"/>
      <c r="B36" s="208"/>
      <c r="C36" s="102"/>
      <c r="D36" s="550" t="s">
        <v>43</v>
      </c>
      <c r="E36" s="553"/>
      <c r="F36" s="556"/>
      <c r="G36" s="27" t="s">
        <v>35</v>
      </c>
      <c r="H36" s="53">
        <v>21.6</v>
      </c>
      <c r="I36" s="31"/>
      <c r="J36" s="31"/>
      <c r="K36" s="409" t="s">
        <v>45</v>
      </c>
      <c r="L36" s="371">
        <v>1</v>
      </c>
      <c r="M36" s="371"/>
      <c r="N36" s="76"/>
    </row>
    <row r="37" spans="1:19" ht="15.75" customHeight="1">
      <c r="A37" s="223"/>
      <c r="B37" s="208"/>
      <c r="C37" s="102"/>
      <c r="D37" s="543"/>
      <c r="E37" s="553"/>
      <c r="F37" s="556"/>
      <c r="G37" s="27"/>
      <c r="H37" s="53"/>
      <c r="I37" s="31"/>
      <c r="J37" s="31"/>
      <c r="K37" s="163"/>
      <c r="L37" s="164"/>
      <c r="M37" s="164"/>
      <c r="N37" s="197"/>
      <c r="S37" s="23"/>
    </row>
    <row r="38" spans="1:19" ht="21.75" customHeight="1">
      <c r="A38" s="223"/>
      <c r="B38" s="208"/>
      <c r="C38" s="102"/>
      <c r="D38" s="555"/>
      <c r="E38" s="554"/>
      <c r="F38" s="556"/>
      <c r="G38" s="27"/>
      <c r="H38" s="53"/>
      <c r="I38" s="31"/>
      <c r="J38" s="31"/>
      <c r="K38" s="198"/>
      <c r="L38" s="155"/>
      <c r="M38" s="155"/>
      <c r="N38" s="99"/>
    </row>
    <row r="39" spans="1:19" ht="21.75" customHeight="1">
      <c r="A39" s="444"/>
      <c r="B39" s="445"/>
      <c r="C39" s="102"/>
      <c r="D39" s="504" t="s">
        <v>80</v>
      </c>
      <c r="E39" s="506"/>
      <c r="F39" s="443"/>
      <c r="G39" s="27"/>
      <c r="H39" s="53"/>
      <c r="I39" s="31"/>
      <c r="J39" s="156"/>
      <c r="K39" s="163" t="s">
        <v>69</v>
      </c>
      <c r="L39" s="164">
        <v>1</v>
      </c>
      <c r="M39" s="164"/>
      <c r="N39" s="437"/>
    </row>
    <row r="40" spans="1:19" ht="21.75" customHeight="1">
      <c r="A40" s="444"/>
      <c r="B40" s="445"/>
      <c r="C40" s="102"/>
      <c r="D40" s="505"/>
      <c r="E40" s="507"/>
      <c r="F40" s="443"/>
      <c r="G40" s="27"/>
      <c r="H40" s="53"/>
      <c r="I40" s="31"/>
      <c r="J40" s="156"/>
      <c r="K40" s="198" t="s">
        <v>62</v>
      </c>
      <c r="L40" s="155">
        <v>2</v>
      </c>
      <c r="M40" s="155">
        <v>2</v>
      </c>
      <c r="N40" s="438"/>
    </row>
    <row r="41" spans="1:19" ht="41.25" customHeight="1">
      <c r="A41" s="223"/>
      <c r="B41" s="208"/>
      <c r="C41" s="102"/>
      <c r="D41" s="543" t="s">
        <v>54</v>
      </c>
      <c r="E41" s="544"/>
      <c r="F41" s="545"/>
      <c r="G41" s="27"/>
      <c r="H41" s="53"/>
      <c r="I41" s="31"/>
      <c r="J41" s="156"/>
      <c r="K41" s="157" t="s">
        <v>68</v>
      </c>
      <c r="L41" s="146">
        <v>1</v>
      </c>
      <c r="M41" s="200"/>
      <c r="N41" s="199"/>
    </row>
    <row r="42" spans="1:19" ht="41.25" customHeight="1">
      <c r="A42" s="223"/>
      <c r="B42" s="208"/>
      <c r="C42" s="102"/>
      <c r="D42" s="543"/>
      <c r="E42" s="544"/>
      <c r="F42" s="545"/>
      <c r="G42" s="27"/>
      <c r="H42" s="53"/>
      <c r="I42" s="31"/>
      <c r="J42" s="53"/>
      <c r="K42" s="84" t="s">
        <v>82</v>
      </c>
      <c r="L42" s="173">
        <v>7</v>
      </c>
      <c r="M42" s="173">
        <v>7</v>
      </c>
      <c r="N42" s="174">
        <v>7</v>
      </c>
    </row>
    <row r="43" spans="1:19" ht="29.25" customHeight="1">
      <c r="A43" s="223"/>
      <c r="B43" s="208"/>
      <c r="C43" s="102"/>
      <c r="D43" s="543"/>
      <c r="E43" s="544"/>
      <c r="F43" s="545"/>
      <c r="G43" s="27"/>
      <c r="H43" s="53"/>
      <c r="I43" s="31"/>
      <c r="J43" s="53"/>
      <c r="K43" s="82" t="s">
        <v>57</v>
      </c>
      <c r="L43" s="175" t="s">
        <v>63</v>
      </c>
      <c r="M43" s="176" t="s">
        <v>63</v>
      </c>
      <c r="N43" s="177" t="s">
        <v>63</v>
      </c>
    </row>
    <row r="44" spans="1:19" ht="29.25" customHeight="1">
      <c r="A44" s="223"/>
      <c r="B44" s="208"/>
      <c r="C44" s="102"/>
      <c r="D44" s="543"/>
      <c r="E44" s="544"/>
      <c r="F44" s="545"/>
      <c r="G44" s="27"/>
      <c r="H44" s="53"/>
      <c r="I44" s="31"/>
      <c r="J44" s="31"/>
      <c r="K44" s="398" t="s">
        <v>51</v>
      </c>
      <c r="L44" s="399">
        <v>2</v>
      </c>
      <c r="M44" s="399">
        <v>3</v>
      </c>
      <c r="N44" s="401">
        <v>3</v>
      </c>
    </row>
    <row r="45" spans="1:19" ht="14.25" customHeight="1">
      <c r="A45" s="397"/>
      <c r="B45" s="396"/>
      <c r="C45" s="102"/>
      <c r="D45" s="504" t="s">
        <v>99</v>
      </c>
      <c r="E45" s="506"/>
      <c r="F45" s="548"/>
      <c r="G45" s="27"/>
      <c r="H45" s="53"/>
      <c r="I45" s="31"/>
      <c r="J45" s="31"/>
      <c r="K45" s="412" t="s">
        <v>98</v>
      </c>
      <c r="L45" s="403"/>
      <c r="M45" s="403"/>
      <c r="N45" s="375">
        <v>1</v>
      </c>
    </row>
    <row r="46" spans="1:19" ht="25.5" customHeight="1">
      <c r="A46" s="397"/>
      <c r="B46" s="396"/>
      <c r="C46" s="102"/>
      <c r="D46" s="546"/>
      <c r="E46" s="547"/>
      <c r="F46" s="548"/>
      <c r="G46" s="26"/>
      <c r="H46" s="70"/>
      <c r="I46" s="32"/>
      <c r="J46" s="32"/>
      <c r="K46" s="402"/>
      <c r="L46" s="404"/>
      <c r="M46" s="404"/>
      <c r="N46" s="197"/>
    </row>
    <row r="47" spans="1:19" s="23" customFormat="1" ht="16.5" customHeight="1" thickBot="1">
      <c r="A47" s="234"/>
      <c r="B47" s="235"/>
      <c r="C47" s="103"/>
      <c r="D47" s="247"/>
      <c r="E47" s="253"/>
      <c r="F47" s="254"/>
      <c r="G47" s="104" t="s">
        <v>6</v>
      </c>
      <c r="H47" s="144">
        <f>SUM(H34:H44)</f>
        <v>229.4</v>
      </c>
      <c r="I47" s="144">
        <f>SUM(I34:I44)</f>
        <v>134</v>
      </c>
      <c r="J47" s="144">
        <f>SUM(J34:J44)</f>
        <v>134</v>
      </c>
      <c r="K47" s="250"/>
      <c r="L47" s="251"/>
      <c r="M47" s="251"/>
      <c r="N47" s="252"/>
      <c r="O47" s="130"/>
    </row>
    <row r="48" spans="1:19" ht="14.25" customHeight="1" thickBot="1">
      <c r="A48" s="236" t="s">
        <v>7</v>
      </c>
      <c r="B48" s="237" t="s">
        <v>5</v>
      </c>
      <c r="C48" s="537" t="s">
        <v>8</v>
      </c>
      <c r="D48" s="538"/>
      <c r="E48" s="538"/>
      <c r="F48" s="538"/>
      <c r="G48" s="538"/>
      <c r="H48" s="78">
        <f>H47+H33</f>
        <v>418.5</v>
      </c>
      <c r="I48" s="78">
        <f>I47+I33</f>
        <v>323.10000000000002</v>
      </c>
      <c r="J48" s="78">
        <f>J47+J33</f>
        <v>323.10000000000002</v>
      </c>
      <c r="K48" s="81"/>
      <c r="L48" s="117"/>
      <c r="M48" s="117"/>
      <c r="N48" s="131"/>
    </row>
    <row r="49" spans="1:34" ht="14.25" customHeight="1" thickBot="1">
      <c r="A49" s="19" t="s">
        <v>7</v>
      </c>
      <c r="B49" s="539" t="s">
        <v>9</v>
      </c>
      <c r="C49" s="540"/>
      <c r="D49" s="540"/>
      <c r="E49" s="540"/>
      <c r="F49" s="540"/>
      <c r="G49" s="540"/>
      <c r="H49" s="54">
        <f t="shared" ref="H49:J49" si="1">H48</f>
        <v>418.5</v>
      </c>
      <c r="I49" s="34">
        <f t="shared" si="1"/>
        <v>323.10000000000002</v>
      </c>
      <c r="J49" s="34">
        <f t="shared" si="1"/>
        <v>323.10000000000002</v>
      </c>
      <c r="K49" s="446"/>
      <c r="L49" s="447"/>
      <c r="M49" s="447"/>
      <c r="N49" s="45"/>
    </row>
    <row r="50" spans="1:34" ht="14.25" customHeight="1" thickBot="1">
      <c r="A50" s="15" t="s">
        <v>5</v>
      </c>
      <c r="B50" s="541" t="s">
        <v>17</v>
      </c>
      <c r="C50" s="542"/>
      <c r="D50" s="542"/>
      <c r="E50" s="542"/>
      <c r="F50" s="542"/>
      <c r="G50" s="542"/>
      <c r="H50" s="55">
        <f>H49+H26</f>
        <v>619.6</v>
      </c>
      <c r="I50" s="35">
        <f>I49+I26</f>
        <v>430.1</v>
      </c>
      <c r="J50" s="35">
        <f>J49+J26</f>
        <v>430.1</v>
      </c>
      <c r="K50" s="213"/>
      <c r="L50" s="214"/>
      <c r="M50" s="214"/>
      <c r="N50" s="47"/>
    </row>
    <row r="51" spans="1:34" s="23" customFormat="1" ht="14.25" customHeight="1">
      <c r="A51" s="242"/>
      <c r="B51" s="243"/>
      <c r="C51" s="243"/>
      <c r="D51" s="243"/>
      <c r="E51" s="243"/>
      <c r="F51" s="243"/>
      <c r="G51" s="243"/>
      <c r="H51" s="244"/>
      <c r="I51" s="244"/>
      <c r="J51" s="244"/>
      <c r="K51" s="2"/>
      <c r="L51" s="2"/>
      <c r="M51" s="2"/>
      <c r="N51" s="2"/>
    </row>
    <row r="52" spans="1:34" s="9" customFormat="1" ht="15.75" customHeight="1">
      <c r="A52" s="210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</row>
    <row r="53" spans="1:34" s="10" customFormat="1" ht="14.25" customHeight="1" thickBot="1">
      <c r="A53" s="530" t="s">
        <v>13</v>
      </c>
      <c r="B53" s="530"/>
      <c r="C53" s="530"/>
      <c r="D53" s="530"/>
      <c r="E53" s="530"/>
      <c r="F53" s="530"/>
      <c r="G53" s="530"/>
      <c r="H53" s="101"/>
      <c r="I53" s="101"/>
      <c r="J53" s="101"/>
      <c r="K53" s="2"/>
      <c r="L53" s="2"/>
      <c r="M53" s="2"/>
      <c r="N53" s="2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ht="63" customHeight="1" thickBot="1">
      <c r="A54" s="531" t="s">
        <v>10</v>
      </c>
      <c r="B54" s="532"/>
      <c r="C54" s="532"/>
      <c r="D54" s="532"/>
      <c r="E54" s="532"/>
      <c r="F54" s="532"/>
      <c r="G54" s="533"/>
      <c r="H54" s="263" t="s">
        <v>86</v>
      </c>
      <c r="I54" s="126" t="s">
        <v>87</v>
      </c>
      <c r="J54" s="126" t="s">
        <v>88</v>
      </c>
      <c r="K54" s="40"/>
    </row>
    <row r="55" spans="1:34" ht="16.5" customHeight="1">
      <c r="A55" s="534" t="s">
        <v>14</v>
      </c>
      <c r="B55" s="535"/>
      <c r="C55" s="535"/>
      <c r="D55" s="535"/>
      <c r="E55" s="535"/>
      <c r="F55" s="535"/>
      <c r="G55" s="536"/>
      <c r="H55" s="227">
        <f>SUM(H56:H57)+H58</f>
        <v>598</v>
      </c>
      <c r="I55" s="85">
        <f>SUM(I56:I57)</f>
        <v>430.1</v>
      </c>
      <c r="J55" s="85">
        <f>SUM(J56:J57)</f>
        <v>430.1</v>
      </c>
    </row>
    <row r="56" spans="1:34" ht="14.25" customHeight="1">
      <c r="A56" s="521" t="s">
        <v>19</v>
      </c>
      <c r="B56" s="522"/>
      <c r="C56" s="522"/>
      <c r="D56" s="522"/>
      <c r="E56" s="522"/>
      <c r="F56" s="522"/>
      <c r="G56" s="523"/>
      <c r="H56" s="216">
        <f>SUMIF(G12:G50,"SB",H12:H50)</f>
        <v>454.5</v>
      </c>
      <c r="I56" s="86">
        <f>SUMIF(G12:G50,"SB",I12:I50)</f>
        <v>430.1</v>
      </c>
      <c r="J56" s="86">
        <f>SUMIF(G12:G50,"SB",J12:J50)</f>
        <v>430.1</v>
      </c>
    </row>
    <row r="57" spans="1:34" ht="14.25" customHeight="1">
      <c r="A57" s="524" t="s">
        <v>20</v>
      </c>
      <c r="B57" s="525"/>
      <c r="C57" s="525"/>
      <c r="D57" s="525"/>
      <c r="E57" s="525"/>
      <c r="F57" s="525"/>
      <c r="G57" s="526"/>
      <c r="H57" s="216">
        <f>SUMIF(G22:G50,"SB(P)",H22:H50)</f>
        <v>0</v>
      </c>
      <c r="I57" s="86">
        <f>SUMIF(G22:G50,"SB(P)",I22:I50)</f>
        <v>0</v>
      </c>
      <c r="J57" s="86">
        <f>SUMIF(G22:G50,"SB(P)",J22:J50)</f>
        <v>0</v>
      </c>
      <c r="K57" s="40"/>
    </row>
    <row r="58" spans="1:34" ht="14.25" customHeight="1">
      <c r="A58" s="527" t="s">
        <v>73</v>
      </c>
      <c r="B58" s="528"/>
      <c r="C58" s="528"/>
      <c r="D58" s="528"/>
      <c r="E58" s="528"/>
      <c r="F58" s="528"/>
      <c r="G58" s="529"/>
      <c r="H58" s="216">
        <f>SUMIF(G12:G50,"SB(L)",H12:H50)</f>
        <v>143.5</v>
      </c>
      <c r="I58" s="86"/>
      <c r="J58" s="86"/>
      <c r="K58" s="40"/>
    </row>
    <row r="59" spans="1:34" ht="14.25" customHeight="1">
      <c r="A59" s="518" t="s">
        <v>15</v>
      </c>
      <c r="B59" s="519"/>
      <c r="C59" s="519"/>
      <c r="D59" s="519"/>
      <c r="E59" s="519"/>
      <c r="F59" s="519"/>
      <c r="G59" s="520"/>
      <c r="H59" s="215">
        <f>SUM(H60:H62)</f>
        <v>21.6</v>
      </c>
      <c r="I59" s="87">
        <f>SUM(I60:I62)</f>
        <v>0</v>
      </c>
      <c r="J59" s="87">
        <f>SUM(J60:J62)</f>
        <v>0</v>
      </c>
    </row>
    <row r="60" spans="1:34" ht="14.25" customHeight="1">
      <c r="A60" s="508" t="s">
        <v>21</v>
      </c>
      <c r="B60" s="509"/>
      <c r="C60" s="509"/>
      <c r="D60" s="509"/>
      <c r="E60" s="509"/>
      <c r="F60" s="509"/>
      <c r="G60" s="510"/>
      <c r="H60" s="216">
        <f>SUMIF(G22:G50,"ES",H22:H50)</f>
        <v>0</v>
      </c>
      <c r="I60" s="86">
        <f>SUMIF(G22:G50,"ES",I22:I50)</f>
        <v>0</v>
      </c>
      <c r="J60" s="86">
        <f>SUMIF(G22:G50,"ES",J22:J50)</f>
        <v>0</v>
      </c>
    </row>
    <row r="61" spans="1:34" ht="14.25" customHeight="1">
      <c r="A61" s="508" t="s">
        <v>37</v>
      </c>
      <c r="B61" s="509"/>
      <c r="C61" s="509"/>
      <c r="D61" s="509"/>
      <c r="E61" s="509"/>
      <c r="F61" s="509"/>
      <c r="G61" s="510"/>
      <c r="H61" s="216">
        <f>SUMIF(G22:G50,"KVJUD",H22:H50)</f>
        <v>0</v>
      </c>
      <c r="I61" s="86">
        <f>SUMIF(G22:G50,"KVJUD",I22:I50)</f>
        <v>0</v>
      </c>
      <c r="J61" s="86">
        <f>SUMIF(G22:G50,"KVJUD",J22:J50)</f>
        <v>0</v>
      </c>
    </row>
    <row r="62" spans="1:34" ht="14.25" customHeight="1">
      <c r="A62" s="508" t="s">
        <v>36</v>
      </c>
      <c r="B62" s="509"/>
      <c r="C62" s="509"/>
      <c r="D62" s="509"/>
      <c r="E62" s="509"/>
      <c r="F62" s="509"/>
      <c r="G62" s="510"/>
      <c r="H62" s="216">
        <f>SUMIF(G22:G50,"KT",H22:H50)</f>
        <v>21.6</v>
      </c>
      <c r="I62" s="86">
        <f>SUMIF(G22:G50,"KT",I22:I50)</f>
        <v>0</v>
      </c>
      <c r="J62" s="86">
        <f>SUMIF(G22:G50,"KT",J22:J50)</f>
        <v>0</v>
      </c>
    </row>
    <row r="63" spans="1:34" ht="17.25" customHeight="1" thickBot="1">
      <c r="A63" s="511" t="s">
        <v>16</v>
      </c>
      <c r="B63" s="512"/>
      <c r="C63" s="512"/>
      <c r="D63" s="512"/>
      <c r="E63" s="512"/>
      <c r="F63" s="512"/>
      <c r="G63" s="513"/>
      <c r="H63" s="217">
        <f>SUM(H55,H59)</f>
        <v>619.6</v>
      </c>
      <c r="I63" s="88">
        <f>SUM(I55,I59)</f>
        <v>430.1</v>
      </c>
      <c r="J63" s="88">
        <f>SUM(J55,J59)</f>
        <v>430.1</v>
      </c>
    </row>
    <row r="64" spans="1:34">
      <c r="H64" s="22"/>
      <c r="I64" s="22"/>
      <c r="J64" s="22"/>
    </row>
    <row r="65" spans="1:14">
      <c r="F65" s="5" t="s">
        <v>100</v>
      </c>
      <c r="G65" s="5"/>
      <c r="H65" s="5"/>
      <c r="I65" s="5"/>
    </row>
    <row r="67" spans="1:14">
      <c r="A67" s="3"/>
      <c r="B67" s="3"/>
      <c r="C67" s="23"/>
      <c r="D67" s="3"/>
      <c r="E67" s="3"/>
      <c r="F67" s="3"/>
      <c r="G67" s="3"/>
      <c r="K67" s="3"/>
      <c r="L67" s="3"/>
      <c r="M67" s="3"/>
      <c r="N67" s="3"/>
    </row>
  </sheetData>
  <mergeCells count="73">
    <mergeCell ref="E8:E10"/>
    <mergeCell ref="F8:F10"/>
    <mergeCell ref="G8:G10"/>
    <mergeCell ref="D4:K4"/>
    <mergeCell ref="A5:K5"/>
    <mergeCell ref="A6:K6"/>
    <mergeCell ref="A8:A10"/>
    <mergeCell ref="B8:B10"/>
    <mergeCell ref="C8:C10"/>
    <mergeCell ref="D8:D10"/>
    <mergeCell ref="I8:I10"/>
    <mergeCell ref="J8:J10"/>
    <mergeCell ref="K8:N8"/>
    <mergeCell ref="K9:K10"/>
    <mergeCell ref="L9:N9"/>
    <mergeCell ref="A11:K11"/>
    <mergeCell ref="A12:K12"/>
    <mergeCell ref="B13:K13"/>
    <mergeCell ref="C14:K14"/>
    <mergeCell ref="A19:A21"/>
    <mergeCell ref="B19:B21"/>
    <mergeCell ref="C19:C21"/>
    <mergeCell ref="D19:D21"/>
    <mergeCell ref="E19:E21"/>
    <mergeCell ref="F19:F21"/>
    <mergeCell ref="D15:D16"/>
    <mergeCell ref="D17:D18"/>
    <mergeCell ref="E17:E18"/>
    <mergeCell ref="A22:A23"/>
    <mergeCell ref="B22:B23"/>
    <mergeCell ref="C22:C23"/>
    <mergeCell ref="D22:D23"/>
    <mergeCell ref="E22:E23"/>
    <mergeCell ref="C25:G25"/>
    <mergeCell ref="B26:G26"/>
    <mergeCell ref="B27:K27"/>
    <mergeCell ref="C28:K28"/>
    <mergeCell ref="F22:F23"/>
    <mergeCell ref="A29:A30"/>
    <mergeCell ref="B29:B30"/>
    <mergeCell ref="C29:C30"/>
    <mergeCell ref="E29:E30"/>
    <mergeCell ref="F29:F30"/>
    <mergeCell ref="D31:D32"/>
    <mergeCell ref="E31:E32"/>
    <mergeCell ref="F31:F32"/>
    <mergeCell ref="E34:E38"/>
    <mergeCell ref="D36:D38"/>
    <mergeCell ref="F36:F38"/>
    <mergeCell ref="B49:G49"/>
    <mergeCell ref="B50:G50"/>
    <mergeCell ref="D41:D44"/>
    <mergeCell ref="E41:E44"/>
    <mergeCell ref="F41:F44"/>
    <mergeCell ref="D45:D46"/>
    <mergeCell ref="E45:E46"/>
    <mergeCell ref="F45:F46"/>
    <mergeCell ref="D39:D40"/>
    <mergeCell ref="E39:E40"/>
    <mergeCell ref="A62:G62"/>
    <mergeCell ref="A63:G63"/>
    <mergeCell ref="K1:N1"/>
    <mergeCell ref="H8:H10"/>
    <mergeCell ref="A59:G59"/>
    <mergeCell ref="A60:G60"/>
    <mergeCell ref="A61:G61"/>
    <mergeCell ref="A56:G56"/>
    <mergeCell ref="A57:G57"/>
    <mergeCell ref="A58:G58"/>
    <mergeCell ref="A53:G53"/>
    <mergeCell ref="A54:G54"/>
    <mergeCell ref="A55:G55"/>
    <mergeCell ref="C48:G48"/>
  </mergeCells>
  <printOptions horizontalCentered="1"/>
  <pageMargins left="0.59055118110236227" right="0" top="0.59055118110236227" bottom="0.19685039370078741" header="0" footer="0"/>
  <pageSetup paperSize="9" scale="76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5"/>
  <sheetViews>
    <sheetView zoomScaleNormal="100" zoomScaleSheetLayoutView="100" workbookViewId="0">
      <selection activeCell="M30" sqref="M30"/>
    </sheetView>
  </sheetViews>
  <sheetFormatPr defaultRowHeight="12.75"/>
  <cols>
    <col min="1" max="2" width="2.7109375" style="4" customWidth="1"/>
    <col min="3" max="3" width="2.7109375" style="240" customWidth="1"/>
    <col min="4" max="4" width="32.42578125" style="4" customWidth="1"/>
    <col min="5" max="5" width="2.7109375" style="12" customWidth="1"/>
    <col min="6" max="6" width="4.5703125" style="5" customWidth="1"/>
    <col min="7" max="7" width="7.7109375" style="6" customWidth="1"/>
    <col min="8" max="12" width="8.42578125" style="4" customWidth="1"/>
    <col min="13" max="13" width="30.7109375" style="4" customWidth="1"/>
    <col min="14" max="14" width="5.140625" style="4" customWidth="1"/>
    <col min="15" max="15" width="4.85546875" style="4" customWidth="1"/>
    <col min="16" max="16" width="5" style="4" customWidth="1"/>
    <col min="17" max="17" width="41.140625" style="4" customWidth="1"/>
    <col min="18" max="16384" width="9.140625" style="3"/>
  </cols>
  <sheetData>
    <row r="1" spans="1:18" s="122" customFormat="1" ht="19.5" customHeight="1">
      <c r="A1" s="120"/>
      <c r="B1" s="121"/>
      <c r="C1" s="245"/>
      <c r="E1" s="123"/>
      <c r="F1" s="124"/>
      <c r="G1" s="124"/>
      <c r="H1" s="125"/>
      <c r="I1" s="125"/>
      <c r="J1" s="125"/>
      <c r="K1" s="40"/>
      <c r="L1" s="40"/>
      <c r="M1" s="360"/>
      <c r="N1" s="361"/>
      <c r="O1" s="361"/>
      <c r="P1" s="361"/>
      <c r="Q1" s="362" t="s">
        <v>96</v>
      </c>
    </row>
    <row r="2" spans="1:18" s="72" customFormat="1" ht="11.25" customHeight="1">
      <c r="C2" s="238"/>
      <c r="M2" s="344"/>
      <c r="N2" s="345"/>
      <c r="O2" s="345"/>
      <c r="P2" s="345"/>
      <c r="Q2" s="345"/>
    </row>
    <row r="3" spans="1:18" s="4" customFormat="1" ht="15" customHeight="1">
      <c r="A3" s="333"/>
      <c r="B3" s="333"/>
      <c r="C3" s="239"/>
      <c r="D3" s="600" t="s">
        <v>91</v>
      </c>
      <c r="E3" s="600"/>
      <c r="F3" s="600"/>
      <c r="G3" s="600"/>
      <c r="H3" s="600"/>
      <c r="I3" s="600"/>
      <c r="J3" s="600"/>
      <c r="K3" s="600"/>
      <c r="L3" s="600"/>
      <c r="M3" s="600"/>
      <c r="N3" s="333"/>
      <c r="O3" s="333"/>
      <c r="P3" s="333"/>
      <c r="Q3" s="333"/>
    </row>
    <row r="4" spans="1:18" ht="15.75" customHeight="1">
      <c r="A4" s="601" t="s">
        <v>31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334"/>
      <c r="O4" s="334"/>
      <c r="P4" s="334"/>
      <c r="Q4" s="334"/>
    </row>
    <row r="5" spans="1:18" ht="16.5" customHeight="1">
      <c r="A5" s="602" t="s">
        <v>18</v>
      </c>
      <c r="B5" s="602"/>
      <c r="C5" s="602"/>
      <c r="D5" s="602"/>
      <c r="E5" s="602"/>
      <c r="F5" s="602"/>
      <c r="G5" s="602"/>
      <c r="H5" s="602"/>
      <c r="I5" s="602"/>
      <c r="J5" s="602"/>
      <c r="K5" s="602"/>
      <c r="L5" s="602"/>
      <c r="M5" s="602"/>
      <c r="N5" s="335"/>
      <c r="O5" s="335"/>
      <c r="P5" s="335"/>
      <c r="Q5" s="335"/>
      <c r="R5" s="1"/>
    </row>
    <row r="6" spans="1:18" ht="15" customHeight="1" thickBot="1">
      <c r="M6" s="341"/>
      <c r="N6" s="116"/>
      <c r="O6" s="73" t="s">
        <v>46</v>
      </c>
      <c r="P6" s="116"/>
      <c r="Q6" s="116"/>
    </row>
    <row r="7" spans="1:18" s="246" customFormat="1" ht="22.5" customHeight="1">
      <c r="A7" s="603" t="s">
        <v>32</v>
      </c>
      <c r="B7" s="606" t="s">
        <v>0</v>
      </c>
      <c r="C7" s="609" t="s">
        <v>1</v>
      </c>
      <c r="D7" s="612" t="s">
        <v>12</v>
      </c>
      <c r="E7" s="591" t="s">
        <v>2</v>
      </c>
      <c r="F7" s="594" t="s">
        <v>3</v>
      </c>
      <c r="G7" s="597" t="s">
        <v>4</v>
      </c>
      <c r="H7" s="634" t="s">
        <v>92</v>
      </c>
      <c r="I7" s="628" t="s">
        <v>93</v>
      </c>
      <c r="J7" s="631" t="s">
        <v>94</v>
      </c>
      <c r="K7" s="515" t="s">
        <v>47</v>
      </c>
      <c r="L7" s="515" t="s">
        <v>61</v>
      </c>
      <c r="M7" s="617" t="s">
        <v>11</v>
      </c>
      <c r="N7" s="618"/>
      <c r="O7" s="618"/>
      <c r="P7" s="618"/>
      <c r="Q7" s="356"/>
    </row>
    <row r="8" spans="1:18" s="246" customFormat="1" ht="18.75" customHeight="1">
      <c r="A8" s="604"/>
      <c r="B8" s="607"/>
      <c r="C8" s="610"/>
      <c r="D8" s="613"/>
      <c r="E8" s="592"/>
      <c r="F8" s="595"/>
      <c r="G8" s="598"/>
      <c r="H8" s="635"/>
      <c r="I8" s="629"/>
      <c r="J8" s="632"/>
      <c r="K8" s="615"/>
      <c r="L8" s="615"/>
      <c r="M8" s="620" t="s">
        <v>12</v>
      </c>
      <c r="N8" s="622" t="s">
        <v>42</v>
      </c>
      <c r="O8" s="622"/>
      <c r="P8" s="622"/>
      <c r="Q8" s="357" t="s">
        <v>95</v>
      </c>
    </row>
    <row r="9" spans="1:18" s="246" customFormat="1" ht="73.5" customHeight="1" thickBot="1">
      <c r="A9" s="605"/>
      <c r="B9" s="608"/>
      <c r="C9" s="611"/>
      <c r="D9" s="614"/>
      <c r="E9" s="593"/>
      <c r="F9" s="596"/>
      <c r="G9" s="599"/>
      <c r="H9" s="636"/>
      <c r="I9" s="630"/>
      <c r="J9" s="633"/>
      <c r="K9" s="616"/>
      <c r="L9" s="616"/>
      <c r="M9" s="621"/>
      <c r="N9" s="56" t="s">
        <v>48</v>
      </c>
      <c r="O9" s="358" t="s">
        <v>49</v>
      </c>
      <c r="P9" s="358" t="s">
        <v>60</v>
      </c>
      <c r="Q9" s="359"/>
    </row>
    <row r="10" spans="1:18" s="11" customFormat="1" ht="15" customHeight="1">
      <c r="A10" s="577" t="s">
        <v>24</v>
      </c>
      <c r="B10" s="578"/>
      <c r="C10" s="578"/>
      <c r="D10" s="578"/>
      <c r="E10" s="578"/>
      <c r="F10" s="578"/>
      <c r="G10" s="578"/>
      <c r="H10" s="578"/>
      <c r="I10" s="578"/>
      <c r="J10" s="578"/>
      <c r="K10" s="578"/>
      <c r="L10" s="578"/>
      <c r="M10" s="578"/>
      <c r="N10" s="60"/>
      <c r="O10" s="60"/>
      <c r="P10" s="60"/>
      <c r="Q10" s="61"/>
    </row>
    <row r="11" spans="1:18" s="11" customFormat="1" ht="14.25" customHeight="1">
      <c r="A11" s="579" t="s">
        <v>41</v>
      </c>
      <c r="B11" s="580"/>
      <c r="C11" s="580"/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328"/>
      <c r="O11" s="328"/>
      <c r="P11" s="328"/>
      <c r="Q11" s="41"/>
    </row>
    <row r="12" spans="1:18" ht="15.75" customHeight="1">
      <c r="A12" s="17" t="s">
        <v>5</v>
      </c>
      <c r="B12" s="581" t="s">
        <v>25</v>
      </c>
      <c r="C12" s="582"/>
      <c r="D12" s="582"/>
      <c r="E12" s="582"/>
      <c r="F12" s="582"/>
      <c r="G12" s="582"/>
      <c r="H12" s="582"/>
      <c r="I12" s="582"/>
      <c r="J12" s="582"/>
      <c r="K12" s="582"/>
      <c r="L12" s="582"/>
      <c r="M12" s="582"/>
      <c r="N12" s="329"/>
      <c r="O12" s="329"/>
      <c r="P12" s="329"/>
      <c r="Q12" s="42"/>
    </row>
    <row r="13" spans="1:18" ht="15" customHeight="1">
      <c r="A13" s="18" t="s">
        <v>5</v>
      </c>
      <c r="B13" s="16" t="s">
        <v>5</v>
      </c>
      <c r="C13" s="583" t="s">
        <v>26</v>
      </c>
      <c r="D13" s="584"/>
      <c r="E13" s="584"/>
      <c r="F13" s="584"/>
      <c r="G13" s="584"/>
      <c r="H13" s="584"/>
      <c r="I13" s="584"/>
      <c r="J13" s="584"/>
      <c r="K13" s="584"/>
      <c r="L13" s="584"/>
      <c r="M13" s="584"/>
      <c r="N13" s="330"/>
      <c r="O13" s="330"/>
      <c r="P13" s="330"/>
      <c r="Q13" s="43"/>
    </row>
    <row r="14" spans="1:18" ht="14.25" customHeight="1">
      <c r="A14" s="331" t="s">
        <v>5</v>
      </c>
      <c r="B14" s="324" t="s">
        <v>5</v>
      </c>
      <c r="C14" s="325" t="s">
        <v>5</v>
      </c>
      <c r="D14" s="586" t="s">
        <v>71</v>
      </c>
      <c r="E14" s="275"/>
      <c r="F14" s="192" t="s">
        <v>28</v>
      </c>
      <c r="G14" s="308" t="s">
        <v>22</v>
      </c>
      <c r="H14" s="162">
        <v>113</v>
      </c>
      <c r="I14" s="154">
        <v>113</v>
      </c>
      <c r="J14" s="162"/>
      <c r="K14" s="153">
        <v>107</v>
      </c>
      <c r="L14" s="153">
        <v>107</v>
      </c>
      <c r="M14" s="407"/>
      <c r="N14" s="277"/>
      <c r="O14" s="277"/>
      <c r="P14" s="277"/>
      <c r="Q14" s="363"/>
      <c r="R14" s="13"/>
    </row>
    <row r="15" spans="1:18" ht="13.5" customHeight="1">
      <c r="A15" s="331"/>
      <c r="B15" s="324"/>
      <c r="C15" s="325"/>
      <c r="D15" s="587"/>
      <c r="E15" s="279"/>
      <c r="F15" s="284"/>
      <c r="G15" s="37" t="s">
        <v>73</v>
      </c>
      <c r="H15" s="62">
        <v>88.1</v>
      </c>
      <c r="I15" s="66">
        <v>88.1</v>
      </c>
      <c r="J15" s="62"/>
      <c r="K15" s="30"/>
      <c r="L15" s="30"/>
      <c r="M15" s="280"/>
      <c r="N15" s="281"/>
      <c r="O15" s="281"/>
      <c r="P15" s="281"/>
      <c r="Q15" s="378"/>
      <c r="R15" s="13"/>
    </row>
    <row r="16" spans="1:18" ht="26.25" customHeight="1">
      <c r="A16" s="331"/>
      <c r="B16" s="324"/>
      <c r="C16" s="325"/>
      <c r="D16" s="588" t="s">
        <v>30</v>
      </c>
      <c r="E16" s="590" t="s">
        <v>29</v>
      </c>
      <c r="F16" s="322"/>
      <c r="G16" s="36"/>
      <c r="H16" s="49"/>
      <c r="I16" s="65"/>
      <c r="J16" s="49"/>
      <c r="K16" s="31"/>
      <c r="L16" s="31"/>
      <c r="M16" s="406" t="s">
        <v>56</v>
      </c>
      <c r="N16" s="299">
        <v>2</v>
      </c>
      <c r="O16" s="299">
        <v>2</v>
      </c>
      <c r="P16" s="299">
        <v>2</v>
      </c>
      <c r="Q16" s="376"/>
      <c r="R16" s="13"/>
    </row>
    <row r="17" spans="1:29" ht="32.25" customHeight="1">
      <c r="A17" s="331"/>
      <c r="B17" s="324"/>
      <c r="C17" s="325"/>
      <c r="D17" s="589"/>
      <c r="E17" s="589"/>
      <c r="F17" s="322"/>
      <c r="G17" s="36"/>
      <c r="H17" s="49"/>
      <c r="I17" s="65"/>
      <c r="J17" s="49"/>
      <c r="K17" s="31"/>
      <c r="L17" s="31"/>
      <c r="M17" s="297" t="s">
        <v>81</v>
      </c>
      <c r="N17" s="336" t="s">
        <v>83</v>
      </c>
      <c r="O17" s="336" t="s">
        <v>83</v>
      </c>
      <c r="P17" s="336" t="s">
        <v>83</v>
      </c>
      <c r="Q17" s="395"/>
      <c r="R17" s="13"/>
    </row>
    <row r="18" spans="1:29" ht="17.25" customHeight="1">
      <c r="A18" s="585"/>
      <c r="B18" s="560"/>
      <c r="C18" s="566"/>
      <c r="D18" s="576" t="s">
        <v>84</v>
      </c>
      <c r="E18" s="544" t="s">
        <v>38</v>
      </c>
      <c r="F18" s="545"/>
      <c r="G18" s="38"/>
      <c r="H18" s="49"/>
      <c r="I18" s="65"/>
      <c r="J18" s="49"/>
      <c r="K18" s="31"/>
      <c r="L18" s="31"/>
      <c r="M18" s="187" t="s">
        <v>76</v>
      </c>
      <c r="N18" s="321" t="s">
        <v>63</v>
      </c>
      <c r="O18" s="321"/>
      <c r="P18" s="321"/>
      <c r="Q18" s="364"/>
    </row>
    <row r="19" spans="1:29" ht="28.5" customHeight="1">
      <c r="A19" s="585"/>
      <c r="B19" s="560"/>
      <c r="C19" s="566"/>
      <c r="D19" s="576"/>
      <c r="E19" s="544"/>
      <c r="F19" s="545"/>
      <c r="G19" s="38"/>
      <c r="H19" s="49"/>
      <c r="I19" s="65"/>
      <c r="J19" s="49"/>
      <c r="K19" s="31"/>
      <c r="L19" s="31"/>
      <c r="M19" s="189" t="s">
        <v>77</v>
      </c>
      <c r="N19" s="190" t="s">
        <v>64</v>
      </c>
      <c r="O19" s="190" t="s">
        <v>64</v>
      </c>
      <c r="P19" s="190" t="s">
        <v>64</v>
      </c>
      <c r="Q19" s="322"/>
    </row>
    <row r="20" spans="1:29" ht="39" customHeight="1">
      <c r="A20" s="585"/>
      <c r="B20" s="560"/>
      <c r="C20" s="566"/>
      <c r="D20" s="576"/>
      <c r="E20" s="544"/>
      <c r="F20" s="545"/>
      <c r="G20" s="38"/>
      <c r="H20" s="49"/>
      <c r="I20" s="65"/>
      <c r="J20" s="49"/>
      <c r="K20" s="31"/>
      <c r="L20" s="31"/>
      <c r="M20" s="189" t="s">
        <v>85</v>
      </c>
      <c r="N20" s="190" t="s">
        <v>65</v>
      </c>
      <c r="O20" s="190" t="s">
        <v>66</v>
      </c>
      <c r="P20" s="190" t="s">
        <v>67</v>
      </c>
      <c r="Q20" s="364"/>
    </row>
    <row r="21" spans="1:29" ht="16.5" customHeight="1">
      <c r="A21" s="558"/>
      <c r="B21" s="574"/>
      <c r="C21" s="566"/>
      <c r="D21" s="575" t="s">
        <v>52</v>
      </c>
      <c r="E21" s="506"/>
      <c r="F21" s="573"/>
      <c r="G21" s="38"/>
      <c r="H21" s="256"/>
      <c r="I21" s="354"/>
      <c r="J21" s="256"/>
      <c r="K21" s="168"/>
      <c r="L21" s="257"/>
      <c r="M21" s="184" t="s">
        <v>55</v>
      </c>
      <c r="N21" s="185" t="s">
        <v>75</v>
      </c>
      <c r="O21" s="185"/>
      <c r="P21" s="367"/>
      <c r="Q21" s="379"/>
      <c r="R21" s="8"/>
    </row>
    <row r="22" spans="1:29" ht="24.75" customHeight="1">
      <c r="A22" s="558"/>
      <c r="B22" s="574"/>
      <c r="C22" s="566"/>
      <c r="D22" s="576"/>
      <c r="E22" s="544"/>
      <c r="F22" s="573"/>
      <c r="G22" s="39"/>
      <c r="H22" s="52"/>
      <c r="I22" s="66"/>
      <c r="J22" s="69"/>
      <c r="K22" s="30"/>
      <c r="L22" s="69"/>
      <c r="M22" s="255" t="s">
        <v>59</v>
      </c>
      <c r="N22" s="285">
        <v>12</v>
      </c>
      <c r="O22" s="285">
        <v>12</v>
      </c>
      <c r="P22" s="368">
        <v>12</v>
      </c>
      <c r="Q22" s="365"/>
      <c r="R22" s="8"/>
    </row>
    <row r="23" spans="1:29" s="23" customFormat="1" ht="16.5" customHeight="1" thickBot="1">
      <c r="A23" s="234"/>
      <c r="B23" s="235"/>
      <c r="C23" s="103"/>
      <c r="D23" s="247"/>
      <c r="E23" s="253"/>
      <c r="F23" s="254"/>
      <c r="G23" s="104" t="s">
        <v>6</v>
      </c>
      <c r="H23" s="144">
        <f>SUM(H14:H22)</f>
        <v>201.1</v>
      </c>
      <c r="I23" s="355">
        <f>SUM(I14:I22)</f>
        <v>201.1</v>
      </c>
      <c r="J23" s="351"/>
      <c r="K23" s="64">
        <f>SUM(K14:K22)</f>
        <v>107</v>
      </c>
      <c r="L23" s="63">
        <f>SUM(L14:L22)</f>
        <v>107</v>
      </c>
      <c r="M23" s="250"/>
      <c r="N23" s="251"/>
      <c r="O23" s="251"/>
      <c r="P23" s="369"/>
      <c r="Q23" s="366"/>
      <c r="R23" s="130"/>
    </row>
    <row r="24" spans="1:29" ht="14.25" customHeight="1" thickBot="1">
      <c r="A24" s="20" t="s">
        <v>5</v>
      </c>
      <c r="B24" s="7" t="s">
        <v>7</v>
      </c>
      <c r="C24" s="567" t="s">
        <v>8</v>
      </c>
      <c r="D24" s="567"/>
      <c r="E24" s="567"/>
      <c r="F24" s="567"/>
      <c r="G24" s="567"/>
      <c r="H24" s="78">
        <f t="shared" ref="H24:L25" si="0">H23</f>
        <v>201.1</v>
      </c>
      <c r="I24" s="191">
        <f t="shared" ref="I24" si="1">I23</f>
        <v>201.1</v>
      </c>
      <c r="J24" s="352"/>
      <c r="K24" s="33">
        <f t="shared" si="0"/>
        <v>107</v>
      </c>
      <c r="L24" s="50">
        <f t="shared" si="0"/>
        <v>107</v>
      </c>
      <c r="M24" s="342"/>
      <c r="N24" s="343"/>
      <c r="O24" s="343"/>
      <c r="P24" s="343"/>
      <c r="Q24" s="46"/>
    </row>
    <row r="25" spans="1:29" ht="14.25" customHeight="1" thickBot="1">
      <c r="A25" s="20" t="s">
        <v>5</v>
      </c>
      <c r="B25" s="539" t="s">
        <v>9</v>
      </c>
      <c r="C25" s="540"/>
      <c r="D25" s="540"/>
      <c r="E25" s="540"/>
      <c r="F25" s="540"/>
      <c r="G25" s="540"/>
      <c r="H25" s="54">
        <f t="shared" si="0"/>
        <v>201.1</v>
      </c>
      <c r="I25" s="67">
        <f t="shared" ref="I25" si="2">I24</f>
        <v>201.1</v>
      </c>
      <c r="J25" s="353"/>
      <c r="K25" s="34">
        <f t="shared" si="0"/>
        <v>107</v>
      </c>
      <c r="L25" s="51">
        <f t="shared" si="0"/>
        <v>107</v>
      </c>
      <c r="M25" s="337"/>
      <c r="N25" s="338"/>
      <c r="O25" s="338"/>
      <c r="P25" s="338"/>
      <c r="Q25" s="45"/>
    </row>
    <row r="26" spans="1:29" ht="15.75" customHeight="1" thickBot="1">
      <c r="A26" s="21" t="s">
        <v>7</v>
      </c>
      <c r="B26" s="568" t="s">
        <v>58</v>
      </c>
      <c r="C26" s="569"/>
      <c r="D26" s="569"/>
      <c r="E26" s="569"/>
      <c r="F26" s="569"/>
      <c r="G26" s="569"/>
      <c r="H26" s="569"/>
      <c r="I26" s="569"/>
      <c r="J26" s="569"/>
      <c r="K26" s="569"/>
      <c r="L26" s="569"/>
      <c r="M26" s="569"/>
      <c r="N26" s="326"/>
      <c r="O26" s="326"/>
      <c r="P26" s="326"/>
      <c r="Q26" s="48"/>
    </row>
    <row r="27" spans="1:29" ht="15.75" customHeight="1" thickBot="1">
      <c r="A27" s="19" t="s">
        <v>7</v>
      </c>
      <c r="B27" s="7" t="s">
        <v>5</v>
      </c>
      <c r="C27" s="570" t="s">
        <v>27</v>
      </c>
      <c r="D27" s="571"/>
      <c r="E27" s="572"/>
      <c r="F27" s="572"/>
      <c r="G27" s="572"/>
      <c r="H27" s="572"/>
      <c r="I27" s="572"/>
      <c r="J27" s="572"/>
      <c r="K27" s="572"/>
      <c r="L27" s="572"/>
      <c r="M27" s="572"/>
      <c r="N27" s="327"/>
      <c r="O27" s="327"/>
      <c r="P27" s="327"/>
      <c r="Q27" s="44"/>
    </row>
    <row r="28" spans="1:29" ht="24.75" customHeight="1">
      <c r="A28" s="557" t="s">
        <v>7</v>
      </c>
      <c r="B28" s="559" t="s">
        <v>5</v>
      </c>
      <c r="C28" s="561" t="s">
        <v>5</v>
      </c>
      <c r="D28" s="90" t="s">
        <v>53</v>
      </c>
      <c r="E28" s="563" t="s">
        <v>39</v>
      </c>
      <c r="F28" s="565" t="s">
        <v>28</v>
      </c>
      <c r="G28" s="410" t="s">
        <v>22</v>
      </c>
      <c r="H28" s="93">
        <v>189.1</v>
      </c>
      <c r="I28" s="94">
        <v>189.1</v>
      </c>
      <c r="J28" s="411"/>
      <c r="K28" s="93">
        <v>189.1</v>
      </c>
      <c r="L28" s="92">
        <v>189.1</v>
      </c>
      <c r="M28" s="95"/>
      <c r="N28" s="97"/>
      <c r="O28" s="97"/>
      <c r="P28" s="97"/>
      <c r="Q28" s="373"/>
      <c r="R28" s="13"/>
    </row>
    <row r="29" spans="1:29" ht="32.25" customHeight="1">
      <c r="A29" s="558"/>
      <c r="B29" s="560"/>
      <c r="C29" s="562"/>
      <c r="D29" s="100" t="s">
        <v>40</v>
      </c>
      <c r="E29" s="564"/>
      <c r="F29" s="566"/>
      <c r="G29" s="265"/>
      <c r="H29" s="53"/>
      <c r="I29" s="65"/>
      <c r="J29" s="49"/>
      <c r="K29" s="53"/>
      <c r="L29" s="31"/>
      <c r="M29" s="29" t="s">
        <v>79</v>
      </c>
      <c r="N29" s="77">
        <v>2</v>
      </c>
      <c r="O29" s="77">
        <v>2</v>
      </c>
      <c r="P29" s="77">
        <v>2</v>
      </c>
      <c r="Q29" s="374"/>
      <c r="R29" s="14"/>
    </row>
    <row r="30" spans="1:29" ht="104.25" customHeight="1">
      <c r="A30" s="323"/>
      <c r="B30" s="324"/>
      <c r="C30" s="241"/>
      <c r="D30" s="549" t="s">
        <v>110</v>
      </c>
      <c r="E30" s="506" t="s">
        <v>44</v>
      </c>
      <c r="F30" s="545"/>
      <c r="G30" s="38"/>
      <c r="H30" s="53"/>
      <c r="I30" s="65"/>
      <c r="J30" s="49"/>
      <c r="K30" s="31"/>
      <c r="L30" s="53"/>
      <c r="M30" s="477" t="s">
        <v>120</v>
      </c>
      <c r="N30" s="478">
        <v>180</v>
      </c>
      <c r="O30" s="479">
        <v>180</v>
      </c>
      <c r="P30" s="479">
        <v>180</v>
      </c>
      <c r="Q30" s="498"/>
      <c r="R30" s="320"/>
      <c r="S30" s="490"/>
      <c r="T30" s="490"/>
      <c r="U30" s="490"/>
      <c r="V30" s="490"/>
      <c r="W30" s="490"/>
      <c r="X30" s="490"/>
      <c r="Y30" s="490"/>
      <c r="Z30" s="490"/>
      <c r="AA30" s="490"/>
      <c r="AB30" s="490"/>
      <c r="AC30" s="490"/>
    </row>
    <row r="31" spans="1:29" ht="66.75" customHeight="1">
      <c r="A31" s="474"/>
      <c r="B31" s="475"/>
      <c r="C31" s="241"/>
      <c r="D31" s="550"/>
      <c r="E31" s="544"/>
      <c r="F31" s="545"/>
      <c r="G31" s="39"/>
      <c r="H31" s="52"/>
      <c r="I31" s="66"/>
      <c r="J31" s="62"/>
      <c r="K31" s="30"/>
      <c r="L31" s="30"/>
      <c r="M31" s="483" t="s">
        <v>114</v>
      </c>
      <c r="N31" s="482">
        <v>1</v>
      </c>
      <c r="O31" s="484"/>
      <c r="P31" s="484"/>
      <c r="Q31" s="485" t="s">
        <v>118</v>
      </c>
      <c r="R31" s="167"/>
      <c r="S31" s="490"/>
      <c r="T31" s="490"/>
      <c r="U31" s="490"/>
      <c r="V31" s="490"/>
      <c r="W31" s="490"/>
      <c r="X31" s="490"/>
      <c r="Y31" s="490"/>
      <c r="Z31" s="490"/>
      <c r="AA31" s="490"/>
      <c r="AB31" s="490"/>
      <c r="AC31" s="490"/>
    </row>
    <row r="32" spans="1:29" s="23" customFormat="1" ht="16.5" customHeight="1" thickBot="1">
      <c r="A32" s="234"/>
      <c r="B32" s="235"/>
      <c r="C32" s="103"/>
      <c r="D32" s="247"/>
      <c r="E32" s="253"/>
      <c r="F32" s="254"/>
      <c r="G32" s="104" t="s">
        <v>6</v>
      </c>
      <c r="H32" s="144">
        <f>SUM(H28:H31)</f>
        <v>189.1</v>
      </c>
      <c r="I32" s="355">
        <f>SUM(I28:I31)</f>
        <v>189.1</v>
      </c>
      <c r="J32" s="63"/>
      <c r="K32" s="144">
        <f>SUM(K28:K31)</f>
        <v>189.1</v>
      </c>
      <c r="L32" s="144">
        <f>SUM(L28:L31)</f>
        <v>189.1</v>
      </c>
      <c r="M32" s="250"/>
      <c r="N32" s="251"/>
      <c r="O32" s="251"/>
      <c r="P32" s="369"/>
      <c r="Q32" s="366"/>
      <c r="R32" s="13"/>
      <c r="S32" s="490"/>
      <c r="T32" s="490"/>
      <c r="U32" s="490"/>
      <c r="V32" s="490"/>
      <c r="W32" s="490"/>
      <c r="X32" s="490"/>
      <c r="Y32" s="490"/>
      <c r="Z32" s="490"/>
      <c r="AA32" s="490"/>
      <c r="AB32" s="490"/>
      <c r="AC32" s="490"/>
    </row>
    <row r="33" spans="1:29" ht="14.25" customHeight="1">
      <c r="A33" s="323" t="s">
        <v>7</v>
      </c>
      <c r="B33" s="324" t="s">
        <v>5</v>
      </c>
      <c r="C33" s="241" t="s">
        <v>7</v>
      </c>
      <c r="D33" s="332" t="s">
        <v>70</v>
      </c>
      <c r="E33" s="551" t="s">
        <v>44</v>
      </c>
      <c r="F33" s="192" t="s">
        <v>28</v>
      </c>
      <c r="G33" s="303" t="s">
        <v>22</v>
      </c>
      <c r="H33" s="304">
        <v>152.4</v>
      </c>
      <c r="I33" s="386">
        <v>152.4</v>
      </c>
      <c r="J33" s="384"/>
      <c r="K33" s="305">
        <v>134</v>
      </c>
      <c r="L33" s="305">
        <v>134</v>
      </c>
      <c r="M33" s="260"/>
      <c r="N33" s="261"/>
      <c r="O33" s="261"/>
      <c r="P33" s="370"/>
      <c r="Q33" s="160"/>
      <c r="R33" s="14"/>
      <c r="S33" s="490"/>
      <c r="T33" s="490"/>
      <c r="U33" s="490"/>
      <c r="V33" s="490"/>
      <c r="W33" s="490"/>
      <c r="X33" s="490"/>
      <c r="Y33" s="490"/>
      <c r="Z33" s="490"/>
      <c r="AA33" s="490"/>
      <c r="AB33" s="490"/>
      <c r="AC33" s="490"/>
    </row>
    <row r="34" spans="1:29" ht="14.25" customHeight="1">
      <c r="A34" s="323"/>
      <c r="B34" s="324"/>
      <c r="C34" s="241"/>
      <c r="D34" s="262"/>
      <c r="E34" s="552"/>
      <c r="F34" s="192"/>
      <c r="G34" s="408" t="s">
        <v>73</v>
      </c>
      <c r="H34" s="52">
        <v>55.4</v>
      </c>
      <c r="I34" s="66">
        <v>55.4</v>
      </c>
      <c r="J34" s="62"/>
      <c r="K34" s="30"/>
      <c r="L34" s="30"/>
      <c r="M34" s="302"/>
      <c r="N34" s="204"/>
      <c r="O34" s="204"/>
      <c r="P34" s="204"/>
      <c r="Q34" s="374"/>
      <c r="R34" s="14"/>
      <c r="S34" s="490"/>
      <c r="T34" s="490"/>
      <c r="U34" s="490"/>
      <c r="V34" s="490"/>
      <c r="W34" s="490"/>
      <c r="X34" s="490"/>
      <c r="Y34" s="490"/>
      <c r="Z34" s="490"/>
      <c r="AA34" s="490"/>
      <c r="AB34" s="490"/>
      <c r="AC34" s="490"/>
    </row>
    <row r="35" spans="1:29" ht="15.75" customHeight="1">
      <c r="A35" s="323"/>
      <c r="B35" s="324"/>
      <c r="C35" s="102"/>
      <c r="D35" s="543" t="s">
        <v>43</v>
      </c>
      <c r="E35" s="553"/>
      <c r="F35" s="556"/>
      <c r="G35" s="27" t="s">
        <v>35</v>
      </c>
      <c r="H35" s="53">
        <v>21.6</v>
      </c>
      <c r="I35" s="65">
        <v>21.6</v>
      </c>
      <c r="J35" s="49"/>
      <c r="K35" s="31"/>
      <c r="L35" s="31"/>
      <c r="M35" s="163" t="s">
        <v>45</v>
      </c>
      <c r="N35" s="164">
        <v>1</v>
      </c>
      <c r="O35" s="164"/>
      <c r="P35" s="164"/>
      <c r="Q35" s="197"/>
    </row>
    <row r="36" spans="1:29" ht="15.75" customHeight="1">
      <c r="A36" s="323"/>
      <c r="B36" s="324"/>
      <c r="C36" s="102"/>
      <c r="D36" s="543"/>
      <c r="E36" s="553"/>
      <c r="F36" s="556"/>
      <c r="G36" s="27"/>
      <c r="H36" s="53"/>
      <c r="I36" s="65"/>
      <c r="J36" s="49"/>
      <c r="K36" s="31"/>
      <c r="L36" s="31"/>
      <c r="M36" s="163"/>
      <c r="N36" s="164"/>
      <c r="O36" s="164"/>
      <c r="P36" s="164"/>
      <c r="Q36" s="375"/>
    </row>
    <row r="37" spans="1:29" ht="21.75" customHeight="1">
      <c r="A37" s="323"/>
      <c r="B37" s="324"/>
      <c r="C37" s="102"/>
      <c r="D37" s="543"/>
      <c r="E37" s="554"/>
      <c r="F37" s="556"/>
      <c r="G37" s="27"/>
      <c r="H37" s="53"/>
      <c r="I37" s="65"/>
      <c r="J37" s="49"/>
      <c r="K37" s="31"/>
      <c r="L37" s="31"/>
      <c r="M37" s="198"/>
      <c r="N37" s="155"/>
      <c r="O37" s="155"/>
      <c r="P37" s="164"/>
      <c r="Q37" s="375"/>
    </row>
    <row r="38" spans="1:29" ht="14.25" customHeight="1">
      <c r="A38" s="323"/>
      <c r="B38" s="324"/>
      <c r="C38" s="102"/>
      <c r="D38" s="504" t="s">
        <v>80</v>
      </c>
      <c r="E38" s="506"/>
      <c r="F38" s="548"/>
      <c r="G38" s="27"/>
      <c r="H38" s="53"/>
      <c r="I38" s="65"/>
      <c r="J38" s="49"/>
      <c r="K38" s="31"/>
      <c r="L38" s="31"/>
      <c r="M38" s="163" t="s">
        <v>69</v>
      </c>
      <c r="N38" s="164">
        <v>1</v>
      </c>
      <c r="O38" s="164"/>
      <c r="P38" s="371"/>
      <c r="Q38" s="375"/>
    </row>
    <row r="39" spans="1:29" ht="25.5" customHeight="1">
      <c r="A39" s="323"/>
      <c r="B39" s="324"/>
      <c r="C39" s="102"/>
      <c r="D39" s="505"/>
      <c r="E39" s="507"/>
      <c r="F39" s="548"/>
      <c r="G39" s="258"/>
      <c r="H39" s="105"/>
      <c r="I39" s="387"/>
      <c r="J39" s="385"/>
      <c r="K39" s="106"/>
      <c r="L39" s="106"/>
      <c r="M39" s="198" t="s">
        <v>62</v>
      </c>
      <c r="N39" s="155">
        <v>2</v>
      </c>
      <c r="O39" s="155">
        <v>2</v>
      </c>
      <c r="P39" s="80"/>
      <c r="Q39" s="375"/>
    </row>
    <row r="40" spans="1:29" ht="41.25" customHeight="1">
      <c r="A40" s="323"/>
      <c r="B40" s="324"/>
      <c r="C40" s="102"/>
      <c r="D40" s="543" t="s">
        <v>54</v>
      </c>
      <c r="E40" s="544"/>
      <c r="F40" s="545"/>
      <c r="G40" s="27"/>
      <c r="H40" s="53"/>
      <c r="I40" s="65"/>
      <c r="J40" s="49"/>
      <c r="K40" s="31"/>
      <c r="L40" s="156"/>
      <c r="M40" s="157" t="s">
        <v>68</v>
      </c>
      <c r="N40" s="146">
        <v>1</v>
      </c>
      <c r="O40" s="200"/>
      <c r="P40" s="146"/>
      <c r="Q40" s="376"/>
    </row>
    <row r="41" spans="1:29" ht="41.25" customHeight="1">
      <c r="A41" s="323"/>
      <c r="B41" s="324"/>
      <c r="C41" s="102"/>
      <c r="D41" s="543"/>
      <c r="E41" s="544"/>
      <c r="F41" s="545"/>
      <c r="G41" s="27"/>
      <c r="H41" s="53"/>
      <c r="I41" s="65"/>
      <c r="J41" s="49"/>
      <c r="K41" s="31"/>
      <c r="L41" s="53"/>
      <c r="M41" s="84" t="s">
        <v>82</v>
      </c>
      <c r="N41" s="173">
        <v>7</v>
      </c>
      <c r="O41" s="173">
        <v>7</v>
      </c>
      <c r="P41" s="173">
        <v>7</v>
      </c>
      <c r="Q41" s="306"/>
    </row>
    <row r="42" spans="1:29" ht="29.25" customHeight="1">
      <c r="A42" s="323"/>
      <c r="B42" s="324"/>
      <c r="C42" s="102"/>
      <c r="D42" s="543"/>
      <c r="E42" s="544"/>
      <c r="F42" s="545"/>
      <c r="G42" s="27"/>
      <c r="H42" s="53"/>
      <c r="I42" s="65"/>
      <c r="J42" s="49"/>
      <c r="K42" s="31"/>
      <c r="L42" s="53"/>
      <c r="M42" s="82" t="s">
        <v>57</v>
      </c>
      <c r="N42" s="175" t="s">
        <v>63</v>
      </c>
      <c r="O42" s="176" t="s">
        <v>63</v>
      </c>
      <c r="P42" s="372" t="s">
        <v>63</v>
      </c>
      <c r="Q42" s="377"/>
    </row>
    <row r="43" spans="1:29" ht="29.25" customHeight="1">
      <c r="A43" s="323"/>
      <c r="B43" s="324"/>
      <c r="C43" s="102"/>
      <c r="D43" s="543"/>
      <c r="E43" s="544"/>
      <c r="F43" s="545"/>
      <c r="G43" s="27"/>
      <c r="H43" s="53"/>
      <c r="I43" s="65"/>
      <c r="J43" s="49"/>
      <c r="K43" s="31"/>
      <c r="L43" s="31"/>
      <c r="M43" s="398" t="s">
        <v>51</v>
      </c>
      <c r="N43" s="399">
        <v>2</v>
      </c>
      <c r="O43" s="399">
        <v>3</v>
      </c>
      <c r="P43" s="400">
        <v>3</v>
      </c>
      <c r="Q43" s="405"/>
    </row>
    <row r="44" spans="1:29" ht="16.5" customHeight="1">
      <c r="A44" s="397"/>
      <c r="B44" s="396"/>
      <c r="C44" s="102"/>
      <c r="D44" s="504" t="s">
        <v>99</v>
      </c>
      <c r="E44" s="506"/>
      <c r="F44" s="548"/>
      <c r="G44" s="27"/>
      <c r="H44" s="53"/>
      <c r="I44" s="65"/>
      <c r="J44" s="49"/>
      <c r="K44" s="31"/>
      <c r="L44" s="31"/>
      <c r="M44" s="452" t="s">
        <v>98</v>
      </c>
      <c r="N44" s="439"/>
      <c r="O44" s="439"/>
      <c r="P44" s="439">
        <v>1</v>
      </c>
      <c r="Q44" s="624"/>
    </row>
    <row r="45" spans="1:29" ht="21" customHeight="1">
      <c r="A45" s="397"/>
      <c r="B45" s="396"/>
      <c r="C45" s="102"/>
      <c r="D45" s="546"/>
      <c r="E45" s="547"/>
      <c r="F45" s="548"/>
      <c r="G45" s="26"/>
      <c r="H45" s="70"/>
      <c r="I45" s="71"/>
      <c r="J45" s="165"/>
      <c r="K45" s="32"/>
      <c r="L45" s="32"/>
      <c r="M45" s="163"/>
      <c r="N45" s="453"/>
      <c r="O45" s="453"/>
      <c r="P45" s="164"/>
      <c r="Q45" s="625"/>
    </row>
    <row r="46" spans="1:29" s="23" customFormat="1" ht="16.5" customHeight="1" thickBot="1">
      <c r="A46" s="234"/>
      <c r="B46" s="235"/>
      <c r="C46" s="103"/>
      <c r="D46" s="247"/>
      <c r="E46" s="253"/>
      <c r="F46" s="254"/>
      <c r="G46" s="104" t="s">
        <v>6</v>
      </c>
      <c r="H46" s="144">
        <f>SUM(H33:H43)</f>
        <v>229.4</v>
      </c>
      <c r="I46" s="355">
        <f>SUM(I33:I43)</f>
        <v>229.4</v>
      </c>
      <c r="J46" s="63"/>
      <c r="K46" s="144">
        <f>SUM(K33:K43)</f>
        <v>134</v>
      </c>
      <c r="L46" s="144">
        <f>SUM(L33:L43)</f>
        <v>134</v>
      </c>
      <c r="M46" s="250"/>
      <c r="N46" s="251"/>
      <c r="O46" s="251"/>
      <c r="P46" s="369"/>
      <c r="Q46" s="626"/>
      <c r="R46" s="130"/>
    </row>
    <row r="47" spans="1:29" ht="14.25" customHeight="1" thickBot="1">
      <c r="A47" s="236" t="s">
        <v>7</v>
      </c>
      <c r="B47" s="237" t="s">
        <v>5</v>
      </c>
      <c r="C47" s="537" t="s">
        <v>8</v>
      </c>
      <c r="D47" s="538"/>
      <c r="E47" s="538"/>
      <c r="F47" s="538"/>
      <c r="G47" s="538"/>
      <c r="H47" s="78">
        <f>H46+H32</f>
        <v>418.5</v>
      </c>
      <c r="I47" s="191">
        <f>I46+I32</f>
        <v>418.5</v>
      </c>
      <c r="J47" s="191">
        <f>J46+J32</f>
        <v>0</v>
      </c>
      <c r="K47" s="78">
        <f>K46+K32</f>
        <v>323.10000000000002</v>
      </c>
      <c r="L47" s="78">
        <f>L46+L32</f>
        <v>323.10000000000002</v>
      </c>
      <c r="M47" s="81"/>
      <c r="N47" s="117"/>
      <c r="O47" s="117"/>
      <c r="P47" s="117"/>
      <c r="Q47" s="131"/>
    </row>
    <row r="48" spans="1:29" ht="14.25" customHeight="1" thickBot="1">
      <c r="A48" s="19" t="s">
        <v>7</v>
      </c>
      <c r="B48" s="539" t="s">
        <v>9</v>
      </c>
      <c r="C48" s="540"/>
      <c r="D48" s="540"/>
      <c r="E48" s="540"/>
      <c r="F48" s="540"/>
      <c r="G48" s="540"/>
      <c r="H48" s="54">
        <f t="shared" ref="H48:L48" si="3">H47</f>
        <v>418.5</v>
      </c>
      <c r="I48" s="67">
        <f t="shared" ref="I48:J48" si="4">I47</f>
        <v>418.5</v>
      </c>
      <c r="J48" s="67">
        <f t="shared" si="4"/>
        <v>0</v>
      </c>
      <c r="K48" s="34">
        <f t="shared" si="3"/>
        <v>323.10000000000002</v>
      </c>
      <c r="L48" s="34">
        <f t="shared" si="3"/>
        <v>323.10000000000002</v>
      </c>
      <c r="M48" s="337"/>
      <c r="N48" s="338"/>
      <c r="O48" s="338"/>
      <c r="P48" s="338"/>
      <c r="Q48" s="45"/>
    </row>
    <row r="49" spans="1:30" ht="14.25" customHeight="1" thickBot="1">
      <c r="A49" s="15" t="s">
        <v>5</v>
      </c>
      <c r="B49" s="541" t="s">
        <v>17</v>
      </c>
      <c r="C49" s="542"/>
      <c r="D49" s="542"/>
      <c r="E49" s="542"/>
      <c r="F49" s="542"/>
      <c r="G49" s="542"/>
      <c r="H49" s="55">
        <f>H48+H25</f>
        <v>619.6</v>
      </c>
      <c r="I49" s="68">
        <f>I48+I25</f>
        <v>619.6</v>
      </c>
      <c r="J49" s="68">
        <f>J48+J25</f>
        <v>0</v>
      </c>
      <c r="K49" s="35">
        <f>K48+K25</f>
        <v>430.1</v>
      </c>
      <c r="L49" s="35">
        <f>L48+L25</f>
        <v>430.1</v>
      </c>
      <c r="M49" s="339"/>
      <c r="N49" s="340"/>
      <c r="O49" s="340"/>
      <c r="P49" s="340"/>
      <c r="Q49" s="47"/>
    </row>
    <row r="50" spans="1:30" s="23" customFormat="1" ht="12" customHeight="1">
      <c r="A50" s="242"/>
      <c r="B50" s="243"/>
      <c r="C50" s="243"/>
      <c r="D50" s="243"/>
      <c r="E50" s="243"/>
      <c r="F50" s="243"/>
      <c r="G50" s="243"/>
      <c r="H50" s="244"/>
      <c r="I50" s="244"/>
      <c r="J50" s="244"/>
      <c r="K50" s="244"/>
      <c r="L50" s="244"/>
      <c r="M50" s="2"/>
      <c r="N50" s="2"/>
      <c r="O50" s="2"/>
      <c r="P50" s="2"/>
      <c r="Q50" s="2"/>
    </row>
    <row r="51" spans="1:30" s="10" customFormat="1" ht="14.25" customHeight="1" thickBot="1">
      <c r="A51" s="530" t="s">
        <v>13</v>
      </c>
      <c r="B51" s="530"/>
      <c r="C51" s="530"/>
      <c r="D51" s="530"/>
      <c r="E51" s="530"/>
      <c r="F51" s="530"/>
      <c r="G51" s="530"/>
      <c r="H51" s="101"/>
      <c r="I51" s="101"/>
      <c r="J51" s="101"/>
      <c r="K51" s="101"/>
      <c r="L51" s="101"/>
      <c r="M51" s="2"/>
      <c r="N51" s="2"/>
      <c r="O51" s="2"/>
      <c r="P51" s="2"/>
      <c r="Q51" s="2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64.5" customHeight="1" thickBot="1">
      <c r="A52" s="531" t="s">
        <v>10</v>
      </c>
      <c r="B52" s="532"/>
      <c r="C52" s="532"/>
      <c r="D52" s="532"/>
      <c r="E52" s="532"/>
      <c r="F52" s="532"/>
      <c r="G52" s="533"/>
      <c r="H52" s="380" t="s">
        <v>92</v>
      </c>
      <c r="I52" s="381" t="s">
        <v>97</v>
      </c>
      <c r="J52" s="382" t="s">
        <v>94</v>
      </c>
      <c r="K52" s="383" t="s">
        <v>47</v>
      </c>
      <c r="L52" s="383" t="s">
        <v>61</v>
      </c>
      <c r="M52" s="40"/>
    </row>
    <row r="53" spans="1:30" ht="16.5" customHeight="1">
      <c r="A53" s="534" t="s">
        <v>14</v>
      </c>
      <c r="B53" s="535"/>
      <c r="C53" s="535"/>
      <c r="D53" s="535"/>
      <c r="E53" s="535"/>
      <c r="F53" s="535"/>
      <c r="G53" s="536"/>
      <c r="H53" s="346">
        <f>SUM(H54:H55)+H56</f>
        <v>598</v>
      </c>
      <c r="I53" s="390">
        <f>SUM(I54:I55)+I56</f>
        <v>598</v>
      </c>
      <c r="J53" s="347">
        <f>I53-H53</f>
        <v>0</v>
      </c>
      <c r="K53" s="85">
        <f>SUM(K54:K55)</f>
        <v>430.1</v>
      </c>
      <c r="L53" s="85">
        <f>SUM(L54:L55)</f>
        <v>430.1</v>
      </c>
    </row>
    <row r="54" spans="1:30" ht="14.25" customHeight="1">
      <c r="A54" s="521" t="s">
        <v>19</v>
      </c>
      <c r="B54" s="522"/>
      <c r="C54" s="522"/>
      <c r="D54" s="522"/>
      <c r="E54" s="522"/>
      <c r="F54" s="522"/>
      <c r="G54" s="523"/>
      <c r="H54" s="348">
        <f>SUMIF(G11:G49,"SB",H11:H49)</f>
        <v>454.5</v>
      </c>
      <c r="I54" s="391">
        <f>SUMIF(G11:G49,"SB",I11:I49)</f>
        <v>454.5</v>
      </c>
      <c r="J54" s="388">
        <f>I54-H54</f>
        <v>0</v>
      </c>
      <c r="K54" s="86">
        <f>SUMIF(G11:G49,"SB",K11:K49)</f>
        <v>430.1</v>
      </c>
      <c r="L54" s="86">
        <f>SUMIF(G11:G49,"SB",L11:L49)</f>
        <v>430.1</v>
      </c>
    </row>
    <row r="55" spans="1:30" ht="14.25" customHeight="1">
      <c r="A55" s="524" t="s">
        <v>20</v>
      </c>
      <c r="B55" s="525"/>
      <c r="C55" s="525"/>
      <c r="D55" s="525"/>
      <c r="E55" s="525"/>
      <c r="F55" s="525"/>
      <c r="G55" s="526"/>
      <c r="H55" s="348">
        <f>SUMIF(G21:G49,"SB(P)",H21:H49)</f>
        <v>0</v>
      </c>
      <c r="I55" s="391">
        <f>SUMIF(G21:G49,"SB(P)",I21:I49)</f>
        <v>0</v>
      </c>
      <c r="J55" s="388">
        <f t="shared" ref="J55:J61" si="5">I55-H55</f>
        <v>0</v>
      </c>
      <c r="K55" s="86">
        <f>SUMIF(G21:G49,"SB(P)",K21:K49)</f>
        <v>0</v>
      </c>
      <c r="L55" s="86">
        <f>SUMIF(G21:G49,"SB(P)",L21:L49)</f>
        <v>0</v>
      </c>
      <c r="M55" s="40"/>
    </row>
    <row r="56" spans="1:30" ht="14.25" customHeight="1">
      <c r="A56" s="527" t="s">
        <v>73</v>
      </c>
      <c r="B56" s="528"/>
      <c r="C56" s="528"/>
      <c r="D56" s="528"/>
      <c r="E56" s="528"/>
      <c r="F56" s="528"/>
      <c r="G56" s="529"/>
      <c r="H56" s="348">
        <f>SUMIF(G11:G49,"SB(L)",H11:H49)</f>
        <v>143.5</v>
      </c>
      <c r="I56" s="391">
        <f>SUMIF(G11:G49,"SB(L)",I11:I49)</f>
        <v>143.5</v>
      </c>
      <c r="J56" s="388">
        <f t="shared" si="5"/>
        <v>0</v>
      </c>
      <c r="K56" s="86"/>
      <c r="L56" s="86"/>
      <c r="M56" s="40"/>
    </row>
    <row r="57" spans="1:30" ht="14.25" customHeight="1">
      <c r="A57" s="518" t="s">
        <v>15</v>
      </c>
      <c r="B57" s="519"/>
      <c r="C57" s="519"/>
      <c r="D57" s="519"/>
      <c r="E57" s="519"/>
      <c r="F57" s="519"/>
      <c r="G57" s="520"/>
      <c r="H57" s="349">
        <f>SUM(H58:H60)</f>
        <v>21.6</v>
      </c>
      <c r="I57" s="392">
        <f>SUM(I58:I60)</f>
        <v>21.6</v>
      </c>
      <c r="J57" s="389">
        <f t="shared" si="5"/>
        <v>0</v>
      </c>
      <c r="K57" s="87">
        <f>SUM(K58:K60)</f>
        <v>0</v>
      </c>
      <c r="L57" s="87">
        <f>SUM(L58:L60)</f>
        <v>0</v>
      </c>
    </row>
    <row r="58" spans="1:30" ht="14.25" customHeight="1">
      <c r="A58" s="508" t="s">
        <v>21</v>
      </c>
      <c r="B58" s="509"/>
      <c r="C58" s="509"/>
      <c r="D58" s="509"/>
      <c r="E58" s="509"/>
      <c r="F58" s="509"/>
      <c r="G58" s="510"/>
      <c r="H58" s="348">
        <f>SUMIF(G21:G49,"ES",H21:H49)</f>
        <v>0</v>
      </c>
      <c r="I58" s="391">
        <f>SUMIF(G21:G49,"ES",I21:I49)</f>
        <v>0</v>
      </c>
      <c r="J58" s="388">
        <f t="shared" si="5"/>
        <v>0</v>
      </c>
      <c r="K58" s="86">
        <f>SUMIF(G21:G49,"ES",K21:K49)</f>
        <v>0</v>
      </c>
      <c r="L58" s="86">
        <f>SUMIF(G21:G49,"ES",L21:L49)</f>
        <v>0</v>
      </c>
    </row>
    <row r="59" spans="1:30" ht="14.25" customHeight="1">
      <c r="A59" s="508" t="s">
        <v>37</v>
      </c>
      <c r="B59" s="509"/>
      <c r="C59" s="509"/>
      <c r="D59" s="509"/>
      <c r="E59" s="509"/>
      <c r="F59" s="509"/>
      <c r="G59" s="510"/>
      <c r="H59" s="348">
        <f>SUMIF(G21:G49,"KVJUD",H21:H49)</f>
        <v>0</v>
      </c>
      <c r="I59" s="391">
        <f>SUMIF(G21:G49,"KVJUD",I21:I49)</f>
        <v>0</v>
      </c>
      <c r="J59" s="388">
        <f t="shared" si="5"/>
        <v>0</v>
      </c>
      <c r="K59" s="86">
        <f>SUMIF(G21:G49,"KVJUD",K21:K49)</f>
        <v>0</v>
      </c>
      <c r="L59" s="86">
        <f>SUMIF(G21:G49,"KVJUD",L21:L49)</f>
        <v>0</v>
      </c>
    </row>
    <row r="60" spans="1:30" ht="14.25" customHeight="1">
      <c r="A60" s="508" t="s">
        <v>36</v>
      </c>
      <c r="B60" s="509"/>
      <c r="C60" s="509"/>
      <c r="D60" s="509"/>
      <c r="E60" s="509"/>
      <c r="F60" s="509"/>
      <c r="G60" s="510"/>
      <c r="H60" s="348">
        <f>SUMIF(G21:G49,"KT",H21:H49)</f>
        <v>21.6</v>
      </c>
      <c r="I60" s="391">
        <f>SUMIF(G21:G49,"KT",I21:I49)</f>
        <v>21.6</v>
      </c>
      <c r="J60" s="388">
        <f t="shared" si="5"/>
        <v>0</v>
      </c>
      <c r="K60" s="86">
        <f>SUMIF(G21:G49,"KT",K21:K49)</f>
        <v>0</v>
      </c>
      <c r="L60" s="86">
        <f>SUMIF(G21:G49,"KT",L21:L49)</f>
        <v>0</v>
      </c>
    </row>
    <row r="61" spans="1:30" ht="17.25" customHeight="1" thickBot="1">
      <c r="A61" s="511" t="s">
        <v>16</v>
      </c>
      <c r="B61" s="512"/>
      <c r="C61" s="512"/>
      <c r="D61" s="512"/>
      <c r="E61" s="512"/>
      <c r="F61" s="512"/>
      <c r="G61" s="513"/>
      <c r="H61" s="350">
        <f>SUM(H53,H57)</f>
        <v>619.6</v>
      </c>
      <c r="I61" s="393">
        <f>SUM(I53,I57)</f>
        <v>619.6</v>
      </c>
      <c r="J61" s="394">
        <f t="shared" si="5"/>
        <v>0</v>
      </c>
      <c r="K61" s="88">
        <f>SUM(K53,K57)</f>
        <v>430.1</v>
      </c>
      <c r="L61" s="88">
        <f>SUM(L53,L57)</f>
        <v>430.1</v>
      </c>
    </row>
    <row r="62" spans="1:30">
      <c r="H62" s="22"/>
      <c r="I62" s="22"/>
      <c r="J62" s="22"/>
      <c r="K62" s="22"/>
      <c r="L62" s="22"/>
    </row>
    <row r="63" spans="1:30">
      <c r="F63" s="627" t="s">
        <v>89</v>
      </c>
      <c r="G63" s="627"/>
      <c r="H63" s="627"/>
      <c r="I63" s="627"/>
      <c r="J63" s="627"/>
      <c r="K63" s="627"/>
    </row>
    <row r="65" spans="1:17">
      <c r="A65" s="3"/>
      <c r="B65" s="3"/>
      <c r="C65" s="23"/>
      <c r="D65" s="3"/>
      <c r="E65" s="3"/>
      <c r="F65" s="3"/>
      <c r="G65" s="3"/>
      <c r="M65" s="3"/>
      <c r="N65" s="3"/>
      <c r="O65" s="3"/>
      <c r="P65" s="3"/>
      <c r="Q65" s="3"/>
    </row>
  </sheetData>
  <mergeCells count="77">
    <mergeCell ref="D44:D45"/>
    <mergeCell ref="E44:E45"/>
    <mergeCell ref="F44:F45"/>
    <mergeCell ref="D3:M3"/>
    <mergeCell ref="A4:M4"/>
    <mergeCell ref="A5:M5"/>
    <mergeCell ref="A7:A9"/>
    <mergeCell ref="B7:B9"/>
    <mergeCell ref="C7:C9"/>
    <mergeCell ref="D7:D9"/>
    <mergeCell ref="E7:E9"/>
    <mergeCell ref="F7:F9"/>
    <mergeCell ref="D16:D17"/>
    <mergeCell ref="E16:E17"/>
    <mergeCell ref="G7:G9"/>
    <mergeCell ref="H7:H9"/>
    <mergeCell ref="A18:A20"/>
    <mergeCell ref="B18:B20"/>
    <mergeCell ref="C18:C20"/>
    <mergeCell ref="D18:D20"/>
    <mergeCell ref="E18:E20"/>
    <mergeCell ref="D14:D15"/>
    <mergeCell ref="M7:P7"/>
    <mergeCell ref="N8:P8"/>
    <mergeCell ref="L7:L9"/>
    <mergeCell ref="M8:M9"/>
    <mergeCell ref="K7:K9"/>
    <mergeCell ref="A10:M10"/>
    <mergeCell ref="A11:M11"/>
    <mergeCell ref="B12:M12"/>
    <mergeCell ref="C13:M13"/>
    <mergeCell ref="F18:F20"/>
    <mergeCell ref="C21:C22"/>
    <mergeCell ref="D21:D22"/>
    <mergeCell ref="E21:E22"/>
    <mergeCell ref="F21:F22"/>
    <mergeCell ref="A54:G54"/>
    <mergeCell ref="A55:G55"/>
    <mergeCell ref="A56:G56"/>
    <mergeCell ref="C47:G47"/>
    <mergeCell ref="B48:G48"/>
    <mergeCell ref="B49:G49"/>
    <mergeCell ref="A51:G51"/>
    <mergeCell ref="A52:G52"/>
    <mergeCell ref="A53:G53"/>
    <mergeCell ref="D38:D39"/>
    <mergeCell ref="E38:E39"/>
    <mergeCell ref="F38:F39"/>
    <mergeCell ref="D40:D43"/>
    <mergeCell ref="E40:E43"/>
    <mergeCell ref="E33:E37"/>
    <mergeCell ref="D35:D37"/>
    <mergeCell ref="F35:F37"/>
    <mergeCell ref="C24:G24"/>
    <mergeCell ref="B25:G25"/>
    <mergeCell ref="B26:M26"/>
    <mergeCell ref="C27:M27"/>
    <mergeCell ref="B28:B29"/>
    <mergeCell ref="C28:C29"/>
    <mergeCell ref="E28:E29"/>
    <mergeCell ref="F28:F29"/>
    <mergeCell ref="Q44:Q46"/>
    <mergeCell ref="A60:G60"/>
    <mergeCell ref="A61:G61"/>
    <mergeCell ref="F63:K63"/>
    <mergeCell ref="I7:I9"/>
    <mergeCell ref="J7:J9"/>
    <mergeCell ref="A57:G57"/>
    <mergeCell ref="A58:G58"/>
    <mergeCell ref="A59:G59"/>
    <mergeCell ref="F40:F43"/>
    <mergeCell ref="D30:D31"/>
    <mergeCell ref="E30:E31"/>
    <mergeCell ref="F30:F31"/>
    <mergeCell ref="A28:A29"/>
    <mergeCell ref="A21:A22"/>
    <mergeCell ref="B21:B22"/>
  </mergeCells>
  <printOptions horizontalCentered="1"/>
  <pageMargins left="0.19685039370078741" right="0.19685039370078741" top="0.39370078740157483" bottom="0.39370078740157483" header="0" footer="0"/>
  <pageSetup paperSize="9" scale="7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5"/>
  <sheetViews>
    <sheetView view="pageBreakPreview" topLeftCell="A16" zoomScaleNormal="100" zoomScaleSheetLayoutView="100" workbookViewId="0">
      <selection activeCell="W29" sqref="W29"/>
    </sheetView>
  </sheetViews>
  <sheetFormatPr defaultRowHeight="12.75"/>
  <cols>
    <col min="1" max="4" width="2.7109375" style="4" customWidth="1"/>
    <col min="5" max="5" width="32.42578125" style="4" customWidth="1"/>
    <col min="6" max="6" width="2.7109375" style="12" customWidth="1"/>
    <col min="7" max="7" width="3.140625" style="5" customWidth="1"/>
    <col min="8" max="8" width="11" style="5" customWidth="1"/>
    <col min="9" max="9" width="7.7109375" style="6" customWidth="1"/>
    <col min="10" max="13" width="8.42578125" style="4" customWidth="1"/>
    <col min="14" max="14" width="30.7109375" style="4" customWidth="1"/>
    <col min="15" max="15" width="4.7109375" style="4" customWidth="1"/>
    <col min="16" max="16" width="5.140625" style="4" customWidth="1"/>
    <col min="17" max="17" width="4.85546875" style="4" customWidth="1"/>
    <col min="18" max="18" width="5" style="4" customWidth="1"/>
    <col min="19" max="16384" width="9.140625" style="3"/>
  </cols>
  <sheetData>
    <row r="1" spans="1:19" s="72" customFormat="1" ht="14.25" customHeight="1">
      <c r="N1" s="701" t="s">
        <v>50</v>
      </c>
      <c r="O1" s="702"/>
      <c r="P1" s="702"/>
      <c r="Q1" s="702"/>
      <c r="R1" s="702"/>
    </row>
    <row r="2" spans="1:19" s="4" customFormat="1" ht="15" customHeight="1">
      <c r="A2" s="107"/>
      <c r="B2" s="107"/>
      <c r="C2" s="107"/>
      <c r="D2" s="107"/>
      <c r="E2" s="600" t="s">
        <v>101</v>
      </c>
      <c r="F2" s="600"/>
      <c r="G2" s="600"/>
      <c r="H2" s="600"/>
      <c r="I2" s="600"/>
      <c r="J2" s="600"/>
      <c r="K2" s="600"/>
      <c r="L2" s="600"/>
      <c r="M2" s="600"/>
      <c r="N2" s="600"/>
      <c r="O2" s="107"/>
      <c r="P2" s="107"/>
      <c r="Q2" s="107"/>
      <c r="R2" s="107"/>
    </row>
    <row r="3" spans="1:19" ht="15.75" customHeight="1">
      <c r="A3" s="601" t="s">
        <v>31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113"/>
      <c r="Q3" s="113"/>
      <c r="R3" s="113"/>
    </row>
    <row r="4" spans="1:19" ht="16.5" customHeight="1">
      <c r="A4" s="602" t="s">
        <v>18</v>
      </c>
      <c r="B4" s="602"/>
      <c r="C4" s="602"/>
      <c r="D4" s="602"/>
      <c r="E4" s="602"/>
      <c r="F4" s="602"/>
      <c r="G4" s="602"/>
      <c r="H4" s="602"/>
      <c r="I4" s="602"/>
      <c r="J4" s="602"/>
      <c r="K4" s="602"/>
      <c r="L4" s="602"/>
      <c r="M4" s="602"/>
      <c r="N4" s="602"/>
      <c r="O4" s="602"/>
      <c r="P4" s="114"/>
      <c r="Q4" s="114"/>
      <c r="R4" s="114"/>
      <c r="S4" s="1"/>
    </row>
    <row r="5" spans="1:19" ht="15" customHeight="1" thickBot="1">
      <c r="N5" s="688"/>
      <c r="O5" s="689"/>
      <c r="P5" s="116"/>
      <c r="Q5" s="73" t="s">
        <v>46</v>
      </c>
      <c r="R5" s="116"/>
    </row>
    <row r="6" spans="1:19" ht="36.75" customHeight="1">
      <c r="A6" s="670" t="s">
        <v>32</v>
      </c>
      <c r="B6" s="673" t="s">
        <v>0</v>
      </c>
      <c r="C6" s="673" t="s">
        <v>1</v>
      </c>
      <c r="D6" s="673" t="s">
        <v>33</v>
      </c>
      <c r="E6" s="676" t="s">
        <v>12</v>
      </c>
      <c r="F6" s="673" t="s">
        <v>2</v>
      </c>
      <c r="G6" s="679" t="s">
        <v>3</v>
      </c>
      <c r="H6" s="685" t="s">
        <v>34</v>
      </c>
      <c r="I6" s="682" t="s">
        <v>4</v>
      </c>
      <c r="J6" s="515" t="s">
        <v>107</v>
      </c>
      <c r="K6" s="515" t="s">
        <v>106</v>
      </c>
      <c r="L6" s="515" t="s">
        <v>61</v>
      </c>
      <c r="M6" s="515" t="s">
        <v>102</v>
      </c>
      <c r="N6" s="617" t="s">
        <v>11</v>
      </c>
      <c r="O6" s="618"/>
      <c r="P6" s="618"/>
      <c r="Q6" s="618"/>
      <c r="R6" s="619"/>
    </row>
    <row r="7" spans="1:19" ht="21.75" customHeight="1">
      <c r="A7" s="671"/>
      <c r="B7" s="674"/>
      <c r="C7" s="674"/>
      <c r="D7" s="674"/>
      <c r="E7" s="677"/>
      <c r="F7" s="674"/>
      <c r="G7" s="680"/>
      <c r="H7" s="686"/>
      <c r="I7" s="683"/>
      <c r="J7" s="615"/>
      <c r="K7" s="615"/>
      <c r="L7" s="615"/>
      <c r="M7" s="615"/>
      <c r="N7" s="620" t="s">
        <v>12</v>
      </c>
      <c r="O7" s="662" t="s">
        <v>42</v>
      </c>
      <c r="P7" s="622"/>
      <c r="Q7" s="622"/>
      <c r="R7" s="623"/>
    </row>
    <row r="8" spans="1:19" ht="65.25" customHeight="1" thickBot="1">
      <c r="A8" s="672"/>
      <c r="B8" s="675"/>
      <c r="C8" s="675"/>
      <c r="D8" s="675"/>
      <c r="E8" s="678"/>
      <c r="F8" s="675"/>
      <c r="G8" s="681"/>
      <c r="H8" s="687"/>
      <c r="I8" s="684"/>
      <c r="J8" s="616"/>
      <c r="K8" s="616"/>
      <c r="L8" s="616"/>
      <c r="M8" s="616"/>
      <c r="N8" s="621"/>
      <c r="O8" s="58" t="s">
        <v>48</v>
      </c>
      <c r="P8" s="58" t="s">
        <v>49</v>
      </c>
      <c r="Q8" s="58" t="s">
        <v>60</v>
      </c>
      <c r="R8" s="59" t="s">
        <v>103</v>
      </c>
    </row>
    <row r="9" spans="1:19" s="11" customFormat="1" ht="15" customHeight="1">
      <c r="A9" s="577" t="s">
        <v>24</v>
      </c>
      <c r="B9" s="578"/>
      <c r="C9" s="578"/>
      <c r="D9" s="578"/>
      <c r="E9" s="578"/>
      <c r="F9" s="578"/>
      <c r="G9" s="578"/>
      <c r="H9" s="578"/>
      <c r="I9" s="578"/>
      <c r="J9" s="578"/>
      <c r="K9" s="578"/>
      <c r="L9" s="578"/>
      <c r="M9" s="578"/>
      <c r="N9" s="578"/>
      <c r="O9" s="578"/>
      <c r="P9" s="60"/>
      <c r="Q9" s="60"/>
      <c r="R9" s="61"/>
    </row>
    <row r="10" spans="1:19" s="11" customFormat="1" ht="14.25" customHeight="1">
      <c r="A10" s="579" t="s">
        <v>41</v>
      </c>
      <c r="B10" s="580"/>
      <c r="C10" s="580"/>
      <c r="D10" s="580"/>
      <c r="E10" s="580"/>
      <c r="F10" s="580"/>
      <c r="G10" s="580"/>
      <c r="H10" s="580"/>
      <c r="I10" s="580"/>
      <c r="J10" s="580"/>
      <c r="K10" s="580"/>
      <c r="L10" s="580"/>
      <c r="M10" s="580"/>
      <c r="N10" s="580"/>
      <c r="O10" s="580"/>
      <c r="P10" s="309"/>
      <c r="Q10" s="309"/>
      <c r="R10" s="41"/>
    </row>
    <row r="11" spans="1:19" ht="15.75" customHeight="1">
      <c r="A11" s="17" t="s">
        <v>5</v>
      </c>
      <c r="B11" s="581" t="s">
        <v>25</v>
      </c>
      <c r="C11" s="582"/>
      <c r="D11" s="582"/>
      <c r="E11" s="582"/>
      <c r="F11" s="582"/>
      <c r="G11" s="582"/>
      <c r="H11" s="582"/>
      <c r="I11" s="582"/>
      <c r="J11" s="582"/>
      <c r="K11" s="582"/>
      <c r="L11" s="582"/>
      <c r="M11" s="582"/>
      <c r="N11" s="582"/>
      <c r="O11" s="582"/>
      <c r="P11" s="310"/>
      <c r="Q11" s="310"/>
      <c r="R11" s="42"/>
    </row>
    <row r="12" spans="1:19" ht="15" customHeight="1">
      <c r="A12" s="18" t="s">
        <v>5</v>
      </c>
      <c r="B12" s="16" t="s">
        <v>5</v>
      </c>
      <c r="C12" s="583" t="s">
        <v>26</v>
      </c>
      <c r="D12" s="584"/>
      <c r="E12" s="584"/>
      <c r="F12" s="584"/>
      <c r="G12" s="584"/>
      <c r="H12" s="584"/>
      <c r="I12" s="584"/>
      <c r="J12" s="584"/>
      <c r="K12" s="584"/>
      <c r="L12" s="584"/>
      <c r="M12" s="584"/>
      <c r="N12" s="584"/>
      <c r="O12" s="584"/>
      <c r="P12" s="311"/>
      <c r="Q12" s="311"/>
      <c r="R12" s="43"/>
    </row>
    <row r="13" spans="1:19" ht="25.5" customHeight="1">
      <c r="A13" s="318" t="s">
        <v>5</v>
      </c>
      <c r="B13" s="312" t="s">
        <v>5</v>
      </c>
      <c r="C13" s="317" t="s">
        <v>5</v>
      </c>
      <c r="D13" s="319"/>
      <c r="E13" s="457" t="s">
        <v>71</v>
      </c>
      <c r="F13" s="458"/>
      <c r="G13" s="459" t="s">
        <v>28</v>
      </c>
      <c r="H13" s="454"/>
      <c r="I13" s="37"/>
      <c r="J13" s="52"/>
      <c r="K13" s="30"/>
      <c r="L13" s="30"/>
      <c r="M13" s="30"/>
      <c r="N13" s="183"/>
      <c r="O13" s="83"/>
      <c r="P13" s="170"/>
      <c r="Q13" s="422"/>
      <c r="R13" s="25"/>
      <c r="S13" s="13"/>
    </row>
    <row r="14" spans="1:19" ht="26.25" customHeight="1">
      <c r="A14" s="318"/>
      <c r="B14" s="312"/>
      <c r="C14" s="307"/>
      <c r="D14" s="79" t="s">
        <v>5</v>
      </c>
      <c r="E14" s="550" t="s">
        <v>30</v>
      </c>
      <c r="F14" s="637" t="s">
        <v>29</v>
      </c>
      <c r="G14" s="460"/>
      <c r="H14" s="638" t="s">
        <v>108</v>
      </c>
      <c r="I14" s="308" t="s">
        <v>22</v>
      </c>
      <c r="J14" s="152">
        <v>16</v>
      </c>
      <c r="K14" s="153">
        <v>10</v>
      </c>
      <c r="L14" s="153">
        <v>10</v>
      </c>
      <c r="M14" s="153">
        <v>10</v>
      </c>
      <c r="N14" s="294" t="s">
        <v>56</v>
      </c>
      <c r="O14" s="295">
        <v>2</v>
      </c>
      <c r="P14" s="295">
        <v>2</v>
      </c>
      <c r="Q14" s="423">
        <v>2</v>
      </c>
      <c r="R14" s="296">
        <v>2</v>
      </c>
      <c r="S14" s="13"/>
    </row>
    <row r="15" spans="1:19" ht="42.75" customHeight="1">
      <c r="A15" s="318"/>
      <c r="B15" s="312"/>
      <c r="C15" s="307"/>
      <c r="D15" s="24"/>
      <c r="E15" s="669"/>
      <c r="F15" s="554"/>
      <c r="G15" s="169"/>
      <c r="H15" s="639"/>
      <c r="I15" s="37" t="s">
        <v>22</v>
      </c>
      <c r="J15" s="52"/>
      <c r="K15" s="30"/>
      <c r="L15" s="30"/>
      <c r="M15" s="30"/>
      <c r="N15" s="297" t="s">
        <v>81</v>
      </c>
      <c r="O15" s="427">
        <v>12</v>
      </c>
      <c r="P15" s="427">
        <v>12</v>
      </c>
      <c r="Q15" s="428">
        <v>12</v>
      </c>
      <c r="R15" s="429">
        <v>12</v>
      </c>
      <c r="S15" s="13"/>
    </row>
    <row r="16" spans="1:19" ht="17.25" customHeight="1">
      <c r="A16" s="585"/>
      <c r="B16" s="560"/>
      <c r="C16" s="690"/>
      <c r="D16" s="691" t="s">
        <v>7</v>
      </c>
      <c r="E16" s="576" t="s">
        <v>84</v>
      </c>
      <c r="F16" s="544" t="s">
        <v>38</v>
      </c>
      <c r="G16" s="649"/>
      <c r="H16" s="455"/>
      <c r="I16" s="145" t="s">
        <v>22</v>
      </c>
      <c r="J16" s="53">
        <v>85</v>
      </c>
      <c r="K16" s="31">
        <v>85</v>
      </c>
      <c r="L16" s="31">
        <v>85</v>
      </c>
      <c r="M16" s="31">
        <v>85</v>
      </c>
      <c r="N16" s="187" t="s">
        <v>76</v>
      </c>
      <c r="O16" s="415" t="s">
        <v>63</v>
      </c>
      <c r="P16" s="415"/>
      <c r="Q16" s="416"/>
      <c r="R16" s="414"/>
    </row>
    <row r="17" spans="1:19" ht="30" customHeight="1">
      <c r="A17" s="585"/>
      <c r="B17" s="560"/>
      <c r="C17" s="690"/>
      <c r="D17" s="691"/>
      <c r="E17" s="576"/>
      <c r="F17" s="544"/>
      <c r="G17" s="649"/>
      <c r="H17" s="456"/>
      <c r="I17" s="145"/>
      <c r="J17" s="53"/>
      <c r="K17" s="31"/>
      <c r="L17" s="53"/>
      <c r="M17" s="31"/>
      <c r="N17" s="189" t="s">
        <v>77</v>
      </c>
      <c r="O17" s="190" t="s">
        <v>64</v>
      </c>
      <c r="P17" s="190" t="s">
        <v>64</v>
      </c>
      <c r="Q17" s="424" t="s">
        <v>64</v>
      </c>
      <c r="R17" s="119" t="s">
        <v>64</v>
      </c>
    </row>
    <row r="18" spans="1:19" ht="42" customHeight="1">
      <c r="A18" s="585"/>
      <c r="B18" s="560"/>
      <c r="C18" s="690"/>
      <c r="D18" s="691"/>
      <c r="E18" s="576"/>
      <c r="F18" s="544"/>
      <c r="G18" s="649"/>
      <c r="H18" s="456"/>
      <c r="I18" s="145"/>
      <c r="J18" s="53"/>
      <c r="K18" s="31"/>
      <c r="L18" s="53"/>
      <c r="M18" s="31"/>
      <c r="N18" s="189" t="s">
        <v>78</v>
      </c>
      <c r="O18" s="190" t="s">
        <v>65</v>
      </c>
      <c r="P18" s="190" t="s">
        <v>66</v>
      </c>
      <c r="Q18" s="424" t="s">
        <v>67</v>
      </c>
      <c r="R18" s="119" t="s">
        <v>67</v>
      </c>
    </row>
    <row r="19" spans="1:19" ht="15" customHeight="1">
      <c r="A19" s="558"/>
      <c r="B19" s="574"/>
      <c r="C19" s="690"/>
      <c r="D19" s="698" t="s">
        <v>23</v>
      </c>
      <c r="E19" s="575" t="s">
        <v>52</v>
      </c>
      <c r="F19" s="506"/>
      <c r="G19" s="694"/>
      <c r="H19" s="638" t="s">
        <v>72</v>
      </c>
      <c r="I19" s="161" t="s">
        <v>73</v>
      </c>
      <c r="J19" s="162">
        <v>88.1</v>
      </c>
      <c r="K19" s="153"/>
      <c r="L19" s="171"/>
      <c r="M19" s="172"/>
      <c r="N19" s="270" t="s">
        <v>55</v>
      </c>
      <c r="O19" s="271" t="s">
        <v>75</v>
      </c>
      <c r="P19" s="271"/>
      <c r="Q19" s="271"/>
      <c r="R19" s="272"/>
      <c r="S19" s="8"/>
    </row>
    <row r="20" spans="1:19" ht="26.25" customHeight="1">
      <c r="A20" s="558"/>
      <c r="B20" s="574"/>
      <c r="C20" s="690"/>
      <c r="D20" s="691"/>
      <c r="E20" s="576"/>
      <c r="F20" s="544"/>
      <c r="G20" s="649"/>
      <c r="H20" s="696"/>
      <c r="I20" s="38" t="s">
        <v>22</v>
      </c>
      <c r="J20" s="49">
        <v>12</v>
      </c>
      <c r="K20" s="31">
        <v>12</v>
      </c>
      <c r="L20" s="49">
        <v>12</v>
      </c>
      <c r="M20" s="31">
        <v>12</v>
      </c>
      <c r="N20" s="255" t="s">
        <v>59</v>
      </c>
      <c r="O20" s="248">
        <v>12</v>
      </c>
      <c r="P20" s="248">
        <v>12</v>
      </c>
      <c r="Q20" s="248">
        <v>12</v>
      </c>
      <c r="R20" s="249">
        <v>12</v>
      </c>
      <c r="S20" s="8"/>
    </row>
    <row r="21" spans="1:19" ht="40.5" customHeight="1">
      <c r="A21" s="558"/>
      <c r="B21" s="574"/>
      <c r="C21" s="690"/>
      <c r="D21" s="699"/>
      <c r="E21" s="700"/>
      <c r="F21" s="564"/>
      <c r="G21" s="695"/>
      <c r="H21" s="697"/>
      <c r="I21" s="39" t="s">
        <v>22</v>
      </c>
      <c r="J21" s="52"/>
      <c r="K21" s="30"/>
      <c r="L21" s="62"/>
      <c r="M21" s="30"/>
      <c r="N21" s="274"/>
      <c r="O21" s="273"/>
      <c r="P21" s="273"/>
      <c r="Q21" s="425"/>
      <c r="R21" s="426"/>
      <c r="S21" s="8"/>
    </row>
    <row r="22" spans="1:19" s="23" customFormat="1" ht="16.5" customHeight="1" thickBot="1">
      <c r="A22" s="234"/>
      <c r="B22" s="235"/>
      <c r="C22" s="135"/>
      <c r="D22" s="139"/>
      <c r="E22" s="140"/>
      <c r="F22" s="141"/>
      <c r="G22" s="142"/>
      <c r="H22" s="137"/>
      <c r="I22" s="430" t="s">
        <v>6</v>
      </c>
      <c r="J22" s="63">
        <f>SUM(J13:J21)</f>
        <v>201.1</v>
      </c>
      <c r="K22" s="64">
        <f>SUM(K13:K21)</f>
        <v>107</v>
      </c>
      <c r="L22" s="63">
        <f>SUM(L13:L21)</f>
        <v>107</v>
      </c>
      <c r="M22" s="64">
        <f>SUM(M13:M21)</f>
        <v>107</v>
      </c>
      <c r="N22" s="136"/>
      <c r="O22" s="143"/>
      <c r="P22" s="143"/>
      <c r="Q22" s="143"/>
      <c r="R22" s="138"/>
      <c r="S22" s="130"/>
    </row>
    <row r="23" spans="1:19" ht="14.25" customHeight="1" thickBot="1">
      <c r="A23" s="20" t="s">
        <v>5</v>
      </c>
      <c r="B23" s="7" t="s">
        <v>7</v>
      </c>
      <c r="C23" s="567" t="s">
        <v>8</v>
      </c>
      <c r="D23" s="567"/>
      <c r="E23" s="567"/>
      <c r="F23" s="567"/>
      <c r="G23" s="567"/>
      <c r="H23" s="567"/>
      <c r="I23" s="703"/>
      <c r="J23" s="50">
        <f t="shared" ref="J23:M23" si="0">J22</f>
        <v>201.1</v>
      </c>
      <c r="K23" s="33">
        <f t="shared" si="0"/>
        <v>107</v>
      </c>
      <c r="L23" s="50">
        <f t="shared" ref="L23" si="1">L22</f>
        <v>107</v>
      </c>
      <c r="M23" s="33">
        <f t="shared" si="0"/>
        <v>107</v>
      </c>
      <c r="N23" s="692"/>
      <c r="O23" s="693"/>
      <c r="P23" s="316"/>
      <c r="Q23" s="316"/>
      <c r="R23" s="46"/>
    </row>
    <row r="24" spans="1:19" ht="14.25" customHeight="1" thickBot="1">
      <c r="A24" s="20" t="s">
        <v>5</v>
      </c>
      <c r="B24" s="539" t="s">
        <v>9</v>
      </c>
      <c r="C24" s="540"/>
      <c r="D24" s="540"/>
      <c r="E24" s="540"/>
      <c r="F24" s="540"/>
      <c r="G24" s="540"/>
      <c r="H24" s="540"/>
      <c r="I24" s="642"/>
      <c r="J24" s="51">
        <f t="shared" ref="J24:M24" si="2">J23</f>
        <v>201.1</v>
      </c>
      <c r="K24" s="34">
        <f t="shared" si="2"/>
        <v>107</v>
      </c>
      <c r="L24" s="51">
        <f t="shared" ref="L24" si="3">L23</f>
        <v>107</v>
      </c>
      <c r="M24" s="34">
        <f t="shared" si="2"/>
        <v>107</v>
      </c>
      <c r="N24" s="667"/>
      <c r="O24" s="668"/>
      <c r="P24" s="315"/>
      <c r="Q24" s="315"/>
      <c r="R24" s="45"/>
    </row>
    <row r="25" spans="1:19" ht="15.75" customHeight="1" thickBot="1">
      <c r="A25" s="21" t="s">
        <v>7</v>
      </c>
      <c r="B25" s="568" t="s">
        <v>58</v>
      </c>
      <c r="C25" s="569"/>
      <c r="D25" s="569"/>
      <c r="E25" s="569"/>
      <c r="F25" s="569"/>
      <c r="G25" s="569"/>
      <c r="H25" s="569"/>
      <c r="I25" s="569"/>
      <c r="J25" s="569"/>
      <c r="K25" s="569"/>
      <c r="L25" s="569"/>
      <c r="M25" s="569"/>
      <c r="N25" s="569"/>
      <c r="O25" s="569"/>
      <c r="P25" s="313"/>
      <c r="Q25" s="313"/>
      <c r="R25" s="48"/>
    </row>
    <row r="26" spans="1:19" ht="15.75" customHeight="1" thickBot="1">
      <c r="A26" s="19" t="s">
        <v>7</v>
      </c>
      <c r="B26" s="7" t="s">
        <v>5</v>
      </c>
      <c r="C26" s="570" t="s">
        <v>27</v>
      </c>
      <c r="D26" s="572"/>
      <c r="E26" s="572"/>
      <c r="F26" s="572"/>
      <c r="G26" s="572"/>
      <c r="H26" s="572"/>
      <c r="I26" s="572"/>
      <c r="J26" s="572"/>
      <c r="K26" s="572"/>
      <c r="L26" s="572"/>
      <c r="M26" s="572"/>
      <c r="N26" s="572"/>
      <c r="O26" s="572"/>
      <c r="P26" s="314"/>
      <c r="Q26" s="314"/>
      <c r="R26" s="44"/>
    </row>
    <row r="27" spans="1:19" ht="24.75" customHeight="1">
      <c r="A27" s="557" t="s">
        <v>7</v>
      </c>
      <c r="B27" s="559" t="s">
        <v>5</v>
      </c>
      <c r="C27" s="645" t="s">
        <v>5</v>
      </c>
      <c r="D27" s="89"/>
      <c r="E27" s="90" t="s">
        <v>53</v>
      </c>
      <c r="F27" s="563" t="s">
        <v>39</v>
      </c>
      <c r="G27" s="640" t="s">
        <v>28</v>
      </c>
      <c r="H27" s="643" t="s">
        <v>108</v>
      </c>
      <c r="I27" s="91"/>
      <c r="J27" s="93"/>
      <c r="K27" s="93"/>
      <c r="L27" s="93"/>
      <c r="M27" s="93"/>
      <c r="N27" s="95"/>
      <c r="O27" s="96"/>
      <c r="P27" s="97"/>
      <c r="Q27" s="97"/>
      <c r="R27" s="98"/>
      <c r="S27" s="13"/>
    </row>
    <row r="28" spans="1:19" ht="34.5" customHeight="1">
      <c r="A28" s="558"/>
      <c r="B28" s="560"/>
      <c r="C28" s="646"/>
      <c r="D28" s="127" t="s">
        <v>5</v>
      </c>
      <c r="E28" s="100" t="s">
        <v>40</v>
      </c>
      <c r="F28" s="564"/>
      <c r="G28" s="641"/>
      <c r="H28" s="644"/>
      <c r="I28" s="28" t="s">
        <v>22</v>
      </c>
      <c r="J28" s="52">
        <v>39.1</v>
      </c>
      <c r="K28" s="52">
        <v>39.1</v>
      </c>
      <c r="L28" s="52">
        <v>39.1</v>
      </c>
      <c r="M28" s="52">
        <v>39.1</v>
      </c>
      <c r="N28" s="29" t="s">
        <v>79</v>
      </c>
      <c r="O28" s="74">
        <v>2</v>
      </c>
      <c r="P28" s="77">
        <v>2</v>
      </c>
      <c r="Q28" s="77">
        <v>2</v>
      </c>
      <c r="R28" s="75">
        <v>2</v>
      </c>
      <c r="S28" s="167"/>
    </row>
    <row r="29" spans="1:19" ht="103.5" customHeight="1">
      <c r="A29" s="148"/>
      <c r="B29" s="147"/>
      <c r="C29" s="159"/>
      <c r="D29" s="79" t="s">
        <v>7</v>
      </c>
      <c r="E29" s="549" t="s">
        <v>112</v>
      </c>
      <c r="F29" s="506" t="s">
        <v>44</v>
      </c>
      <c r="G29" s="545"/>
      <c r="H29" s="644"/>
      <c r="I29" s="161" t="s">
        <v>22</v>
      </c>
      <c r="J29" s="152">
        <v>150</v>
      </c>
      <c r="K29" s="153">
        <v>150</v>
      </c>
      <c r="L29" s="152">
        <v>150</v>
      </c>
      <c r="M29" s="152">
        <v>150</v>
      </c>
      <c r="N29" s="477" t="s">
        <v>111</v>
      </c>
      <c r="O29" s="478">
        <v>180</v>
      </c>
      <c r="P29" s="479">
        <v>180</v>
      </c>
      <c r="Q29" s="479">
        <v>180</v>
      </c>
      <c r="R29" s="480">
        <v>180</v>
      </c>
      <c r="S29" s="167"/>
    </row>
    <row r="30" spans="1:19" ht="0.75" customHeight="1">
      <c r="A30" s="486"/>
      <c r="B30" s="487"/>
      <c r="C30" s="159"/>
      <c r="D30" s="488"/>
      <c r="E30" s="549"/>
      <c r="F30" s="544"/>
      <c r="G30" s="545"/>
      <c r="H30" s="489"/>
      <c r="I30" s="38"/>
      <c r="J30" s="53"/>
      <c r="K30" s="31"/>
      <c r="L30" s="53"/>
      <c r="M30" s="53"/>
      <c r="N30" s="496" t="s">
        <v>117</v>
      </c>
      <c r="O30" s="497" t="s">
        <v>115</v>
      </c>
      <c r="P30" s="497" t="s">
        <v>115</v>
      </c>
      <c r="Q30" s="497" t="s">
        <v>115</v>
      </c>
      <c r="R30" s="497" t="s">
        <v>115</v>
      </c>
      <c r="S30" s="167"/>
    </row>
    <row r="31" spans="1:19" ht="54" customHeight="1">
      <c r="A31" s="474"/>
      <c r="B31" s="475"/>
      <c r="C31" s="159"/>
      <c r="D31" s="24"/>
      <c r="E31" s="549"/>
      <c r="F31" s="564"/>
      <c r="G31" s="650"/>
      <c r="H31" s="461"/>
      <c r="I31" s="39"/>
      <c r="J31" s="52"/>
      <c r="K31" s="30"/>
      <c r="L31" s="52"/>
      <c r="M31" s="52"/>
      <c r="N31" s="493" t="s">
        <v>116</v>
      </c>
      <c r="O31" s="494">
        <v>1</v>
      </c>
      <c r="P31" s="495">
        <v>1</v>
      </c>
      <c r="Q31" s="495">
        <v>1</v>
      </c>
      <c r="R31" s="481">
        <v>1</v>
      </c>
      <c r="S31" s="167" t="s">
        <v>113</v>
      </c>
    </row>
    <row r="32" spans="1:19" s="23" customFormat="1" ht="16.5" customHeight="1" thickBot="1">
      <c r="A32" s="180"/>
      <c r="B32" s="181"/>
      <c r="C32" s="135"/>
      <c r="D32" s="139"/>
      <c r="E32" s="140"/>
      <c r="F32" s="141"/>
      <c r="G32" s="142"/>
      <c r="H32" s="137"/>
      <c r="I32" s="104" t="s">
        <v>6</v>
      </c>
      <c r="J32" s="144">
        <f>SUM(J28:J31)</f>
        <v>189.1</v>
      </c>
      <c r="K32" s="144">
        <f>SUM(K28:K31)</f>
        <v>189.1</v>
      </c>
      <c r="L32" s="144">
        <f>SUM(L28:L31)</f>
        <v>189.1</v>
      </c>
      <c r="M32" s="144">
        <f>SUM(M28:M31)</f>
        <v>189.1</v>
      </c>
      <c r="N32" s="136"/>
      <c r="O32" s="143"/>
      <c r="P32" s="143"/>
      <c r="Q32" s="143"/>
      <c r="R32" s="138"/>
      <c r="S32" s="130"/>
    </row>
    <row r="33" spans="1:19" ht="21.75" customHeight="1">
      <c r="A33" s="178" t="s">
        <v>7</v>
      </c>
      <c r="B33" s="179" t="s">
        <v>5</v>
      </c>
      <c r="C33" s="159" t="s">
        <v>7</v>
      </c>
      <c r="D33" s="182"/>
      <c r="E33" s="466" t="s">
        <v>70</v>
      </c>
      <c r="F33" s="551" t="s">
        <v>44</v>
      </c>
      <c r="G33" s="467" t="s">
        <v>28</v>
      </c>
      <c r="H33" s="462"/>
      <c r="I33" s="193"/>
      <c r="J33" s="194"/>
      <c r="K33" s="195"/>
      <c r="L33" s="194"/>
      <c r="M33" s="194"/>
      <c r="N33" s="196"/>
      <c r="O33" s="96"/>
      <c r="P33" s="97"/>
      <c r="Q33" s="96"/>
      <c r="R33" s="436"/>
      <c r="S33" s="14"/>
    </row>
    <row r="34" spans="1:19" ht="15.75" customHeight="1">
      <c r="A34" s="111"/>
      <c r="B34" s="109"/>
      <c r="C34" s="134"/>
      <c r="D34" s="150" t="s">
        <v>5</v>
      </c>
      <c r="E34" s="543" t="s">
        <v>43</v>
      </c>
      <c r="F34" s="553"/>
      <c r="G34" s="545"/>
      <c r="H34" s="647" t="s">
        <v>108</v>
      </c>
      <c r="I34" s="27" t="s">
        <v>22</v>
      </c>
      <c r="J34" s="53"/>
      <c r="K34" s="31"/>
      <c r="L34" s="53"/>
      <c r="M34" s="53"/>
      <c r="N34" s="163" t="s">
        <v>45</v>
      </c>
      <c r="O34" s="164">
        <v>1</v>
      </c>
      <c r="P34" s="164"/>
      <c r="Q34" s="431"/>
      <c r="R34" s="437"/>
    </row>
    <row r="35" spans="1:19" ht="15.75" customHeight="1">
      <c r="A35" s="201"/>
      <c r="B35" s="202"/>
      <c r="C35" s="134"/>
      <c r="D35" s="203"/>
      <c r="E35" s="543"/>
      <c r="F35" s="553"/>
      <c r="G35" s="545"/>
      <c r="H35" s="647"/>
      <c r="I35" s="27" t="s">
        <v>73</v>
      </c>
      <c r="J35" s="53">
        <v>23.4</v>
      </c>
      <c r="K35" s="31"/>
      <c r="L35" s="53"/>
      <c r="M35" s="53"/>
      <c r="N35" s="163"/>
      <c r="O35" s="164"/>
      <c r="P35" s="164"/>
      <c r="Q35" s="432"/>
      <c r="R35" s="375"/>
    </row>
    <row r="36" spans="1:19" ht="21.75" customHeight="1">
      <c r="A36" s="129"/>
      <c r="B36" s="128"/>
      <c r="C36" s="134"/>
      <c r="D36" s="150"/>
      <c r="E36" s="543"/>
      <c r="F36" s="554"/>
      <c r="G36" s="545"/>
      <c r="H36" s="648"/>
      <c r="I36" s="27" t="s">
        <v>35</v>
      </c>
      <c r="J36" s="53">
        <v>21.6</v>
      </c>
      <c r="K36" s="31"/>
      <c r="L36" s="53"/>
      <c r="M36" s="53"/>
      <c r="N36" s="198"/>
      <c r="O36" s="155"/>
      <c r="P36" s="155"/>
      <c r="Q36" s="432"/>
      <c r="R36" s="375"/>
    </row>
    <row r="37" spans="1:19" ht="19.5" customHeight="1">
      <c r="A37" s="148"/>
      <c r="B37" s="147"/>
      <c r="C37" s="134"/>
      <c r="D37" s="79" t="s">
        <v>7</v>
      </c>
      <c r="E37" s="504" t="s">
        <v>80</v>
      </c>
      <c r="F37" s="506"/>
      <c r="G37" s="651"/>
      <c r="H37" s="648"/>
      <c r="I37" s="151" t="s">
        <v>22</v>
      </c>
      <c r="J37" s="441">
        <v>17.600000000000001</v>
      </c>
      <c r="K37" s="153"/>
      <c r="L37" s="152"/>
      <c r="M37" s="152"/>
      <c r="N37" s="163" t="s">
        <v>69</v>
      </c>
      <c r="O37" s="164">
        <v>1</v>
      </c>
      <c r="P37" s="164"/>
      <c r="Q37" s="431"/>
      <c r="R37" s="437"/>
    </row>
    <row r="38" spans="1:19" ht="20.25" customHeight="1">
      <c r="A38" s="148"/>
      <c r="B38" s="147"/>
      <c r="C38" s="134"/>
      <c r="D38" s="24"/>
      <c r="E38" s="505"/>
      <c r="F38" s="507"/>
      <c r="G38" s="650"/>
      <c r="H38" s="648"/>
      <c r="I38" s="26"/>
      <c r="J38" s="70"/>
      <c r="K38" s="32"/>
      <c r="L38" s="32"/>
      <c r="M38" s="70"/>
      <c r="N38" s="198" t="s">
        <v>62</v>
      </c>
      <c r="O38" s="80">
        <v>2</v>
      </c>
      <c r="P38" s="80">
        <v>2</v>
      </c>
      <c r="Q38" s="433"/>
      <c r="R38" s="438"/>
    </row>
    <row r="39" spans="1:19" ht="41.25" customHeight="1">
      <c r="A39" s="111"/>
      <c r="B39" s="109"/>
      <c r="C39" s="134"/>
      <c r="D39" s="150" t="s">
        <v>23</v>
      </c>
      <c r="E39" s="448" t="s">
        <v>54</v>
      </c>
      <c r="F39" s="544"/>
      <c r="G39" s="545"/>
      <c r="H39" s="648"/>
      <c r="I39" s="27" t="s">
        <v>22</v>
      </c>
      <c r="J39" s="53">
        <v>132.4</v>
      </c>
      <c r="K39" s="31">
        <v>134</v>
      </c>
      <c r="L39" s="156">
        <v>134</v>
      </c>
      <c r="M39" s="49">
        <v>134</v>
      </c>
      <c r="N39" s="157" t="s">
        <v>68</v>
      </c>
      <c r="O39" s="146">
        <v>1</v>
      </c>
      <c r="P39" s="200"/>
      <c r="Q39" s="434"/>
      <c r="R39" s="376"/>
    </row>
    <row r="40" spans="1:19" ht="38.25" customHeight="1">
      <c r="A40" s="148"/>
      <c r="B40" s="147"/>
      <c r="C40" s="134"/>
      <c r="D40" s="150"/>
      <c r="E40" s="448"/>
      <c r="F40" s="544"/>
      <c r="G40" s="545"/>
      <c r="H40" s="463"/>
      <c r="I40" s="27" t="s">
        <v>73</v>
      </c>
      <c r="J40" s="53">
        <v>32</v>
      </c>
      <c r="K40" s="31"/>
      <c r="L40" s="53"/>
      <c r="M40" s="53"/>
      <c r="N40" s="84" t="s">
        <v>82</v>
      </c>
      <c r="O40" s="173">
        <v>7</v>
      </c>
      <c r="P40" s="173">
        <v>7</v>
      </c>
      <c r="Q40" s="435">
        <v>7</v>
      </c>
      <c r="R40" s="174">
        <v>7</v>
      </c>
    </row>
    <row r="41" spans="1:19" ht="29.25" customHeight="1">
      <c r="A41" s="148"/>
      <c r="B41" s="147"/>
      <c r="C41" s="134"/>
      <c r="D41" s="150"/>
      <c r="E41" s="448"/>
      <c r="F41" s="544"/>
      <c r="G41" s="545"/>
      <c r="H41" s="463"/>
      <c r="I41" s="27"/>
      <c r="J41" s="53"/>
      <c r="K41" s="31"/>
      <c r="L41" s="53"/>
      <c r="M41" s="53"/>
      <c r="N41" s="82" t="s">
        <v>57</v>
      </c>
      <c r="O41" s="175" t="s">
        <v>63</v>
      </c>
      <c r="P41" s="176" t="s">
        <v>63</v>
      </c>
      <c r="Q41" s="176" t="s">
        <v>63</v>
      </c>
      <c r="R41" s="177" t="s">
        <v>63</v>
      </c>
    </row>
    <row r="42" spans="1:19" ht="29.25" customHeight="1">
      <c r="A42" s="111"/>
      <c r="B42" s="109"/>
      <c r="C42" s="134"/>
      <c r="D42" s="24"/>
      <c r="E42" s="448"/>
      <c r="F42" s="544"/>
      <c r="G42" s="545"/>
      <c r="H42" s="463"/>
      <c r="I42" s="27"/>
      <c r="J42" s="52"/>
      <c r="K42" s="30"/>
      <c r="L42" s="52"/>
      <c r="M42" s="52"/>
      <c r="N42" s="287" t="s">
        <v>51</v>
      </c>
      <c r="O42" s="399">
        <v>2</v>
      </c>
      <c r="P42" s="399">
        <v>3</v>
      </c>
      <c r="Q42" s="399">
        <v>3</v>
      </c>
      <c r="R42" s="401">
        <v>3</v>
      </c>
    </row>
    <row r="43" spans="1:19" ht="17.25" customHeight="1">
      <c r="A43" s="148"/>
      <c r="B43" s="147"/>
      <c r="C43" s="134"/>
      <c r="D43" s="150" t="s">
        <v>104</v>
      </c>
      <c r="E43" s="658" t="s">
        <v>99</v>
      </c>
      <c r="F43" s="660" t="s">
        <v>44</v>
      </c>
      <c r="G43" s="656"/>
      <c r="H43" s="464"/>
      <c r="I43" s="151" t="s">
        <v>22</v>
      </c>
      <c r="J43" s="442">
        <v>2.4</v>
      </c>
      <c r="K43" s="31"/>
      <c r="L43" s="53"/>
      <c r="M43" s="53"/>
      <c r="N43" s="468" t="s">
        <v>98</v>
      </c>
      <c r="O43" s="469"/>
      <c r="P43" s="470"/>
      <c r="Q43" s="403">
        <v>1</v>
      </c>
      <c r="R43" s="440"/>
    </row>
    <row r="44" spans="1:19" ht="22.5" customHeight="1">
      <c r="A44" s="148"/>
      <c r="B44" s="147"/>
      <c r="C44" s="134"/>
      <c r="D44" s="24"/>
      <c r="E44" s="659"/>
      <c r="F44" s="661"/>
      <c r="G44" s="657"/>
      <c r="H44" s="465"/>
      <c r="I44" s="158"/>
      <c r="J44" s="52"/>
      <c r="K44" s="30"/>
      <c r="L44" s="52"/>
      <c r="M44" s="52"/>
      <c r="N44" s="471"/>
      <c r="O44" s="472"/>
      <c r="P44" s="473"/>
      <c r="Q44" s="473"/>
      <c r="R44" s="166"/>
    </row>
    <row r="45" spans="1:19" s="23" customFormat="1" ht="16.5" customHeight="1" thickBot="1">
      <c r="A45" s="149"/>
      <c r="B45" s="133"/>
      <c r="C45" s="135"/>
      <c r="D45" s="139"/>
      <c r="E45" s="140"/>
      <c r="F45" s="141"/>
      <c r="G45" s="142"/>
      <c r="H45" s="137"/>
      <c r="I45" s="104" t="s">
        <v>6</v>
      </c>
      <c r="J45" s="144">
        <f>SUM(J34:J43)</f>
        <v>229.4</v>
      </c>
      <c r="K45" s="64">
        <f t="shared" ref="K45:M45" si="4">SUM(K34:K43)</f>
        <v>134</v>
      </c>
      <c r="L45" s="144">
        <f t="shared" ref="L45" si="5">SUM(L34:L43)</f>
        <v>134</v>
      </c>
      <c r="M45" s="144">
        <f t="shared" si="4"/>
        <v>134</v>
      </c>
      <c r="N45" s="136"/>
      <c r="O45" s="143"/>
      <c r="P45" s="143"/>
      <c r="Q45" s="143"/>
      <c r="R45" s="138"/>
      <c r="S45" s="130"/>
    </row>
    <row r="46" spans="1:19" ht="14.25" customHeight="1" thickBot="1">
      <c r="A46" s="108" t="s">
        <v>7</v>
      </c>
      <c r="B46" s="110" t="s">
        <v>5</v>
      </c>
      <c r="C46" s="537" t="s">
        <v>8</v>
      </c>
      <c r="D46" s="538"/>
      <c r="E46" s="538"/>
      <c r="F46" s="538"/>
      <c r="G46" s="538"/>
      <c r="H46" s="538"/>
      <c r="I46" s="538"/>
      <c r="J46" s="78">
        <f t="shared" ref="J46:M46" si="6">J45+J32</f>
        <v>418.5</v>
      </c>
      <c r="K46" s="33">
        <f t="shared" si="6"/>
        <v>323.10000000000002</v>
      </c>
      <c r="L46" s="78">
        <f t="shared" ref="L46" si="7">L45+L32</f>
        <v>323.10000000000002</v>
      </c>
      <c r="M46" s="78">
        <f t="shared" si="6"/>
        <v>323.10000000000002</v>
      </c>
      <c r="N46" s="81"/>
      <c r="O46" s="117"/>
      <c r="P46" s="117"/>
      <c r="Q46" s="117"/>
      <c r="R46" s="131"/>
    </row>
    <row r="47" spans="1:19" ht="14.25" customHeight="1" thickBot="1">
      <c r="A47" s="19" t="s">
        <v>7</v>
      </c>
      <c r="B47" s="539" t="s">
        <v>9</v>
      </c>
      <c r="C47" s="540"/>
      <c r="D47" s="540"/>
      <c r="E47" s="540"/>
      <c r="F47" s="540"/>
      <c r="G47" s="540"/>
      <c r="H47" s="540"/>
      <c r="I47" s="540"/>
      <c r="J47" s="54">
        <f t="shared" ref="J47:M47" si="8">J46</f>
        <v>418.5</v>
      </c>
      <c r="K47" s="34">
        <f t="shared" si="8"/>
        <v>323.10000000000002</v>
      </c>
      <c r="L47" s="34">
        <f t="shared" ref="L47" si="9">L46</f>
        <v>323.10000000000002</v>
      </c>
      <c r="M47" s="34">
        <f t="shared" si="8"/>
        <v>323.10000000000002</v>
      </c>
      <c r="N47" s="667"/>
      <c r="O47" s="668"/>
      <c r="P47" s="112"/>
      <c r="Q47" s="112"/>
      <c r="R47" s="45"/>
    </row>
    <row r="48" spans="1:19" ht="14.25" customHeight="1" thickBot="1">
      <c r="A48" s="15" t="s">
        <v>5</v>
      </c>
      <c r="B48" s="541" t="s">
        <v>17</v>
      </c>
      <c r="C48" s="542"/>
      <c r="D48" s="542"/>
      <c r="E48" s="542"/>
      <c r="F48" s="542"/>
      <c r="G48" s="542"/>
      <c r="H48" s="542"/>
      <c r="I48" s="542"/>
      <c r="J48" s="55">
        <f>J47+J24</f>
        <v>619.6</v>
      </c>
      <c r="K48" s="35">
        <f>K47+K24</f>
        <v>430.1</v>
      </c>
      <c r="L48" s="35">
        <f>L47+L24</f>
        <v>430.1</v>
      </c>
      <c r="M48" s="35">
        <f>M47+M24</f>
        <v>430.1</v>
      </c>
      <c r="N48" s="652"/>
      <c r="O48" s="653"/>
      <c r="P48" s="115"/>
      <c r="Q48" s="115"/>
      <c r="R48" s="47"/>
    </row>
    <row r="49" spans="1:31" s="10" customFormat="1" ht="18" customHeight="1">
      <c r="A49" s="654" t="s">
        <v>105</v>
      </c>
      <c r="B49" s="655"/>
      <c r="C49" s="655"/>
      <c r="D49" s="655"/>
      <c r="E49" s="655"/>
      <c r="F49" s="655"/>
      <c r="G49" s="655"/>
      <c r="H49" s="655"/>
      <c r="I49" s="655"/>
      <c r="J49" s="655"/>
      <c r="K49" s="655"/>
      <c r="L49" s="655"/>
      <c r="M49" s="655"/>
      <c r="N49" s="451"/>
      <c r="O49" s="451"/>
      <c r="P49" s="451"/>
      <c r="Q49" s="451"/>
      <c r="R49" s="132"/>
      <c r="S49" s="132"/>
    </row>
    <row r="50" spans="1:31" s="9" customFormat="1" ht="17.25" customHeight="1">
      <c r="A50" s="666"/>
      <c r="B50" s="666"/>
      <c r="C50" s="666"/>
      <c r="D50" s="666"/>
      <c r="E50" s="666"/>
      <c r="F50" s="666"/>
      <c r="G50" s="666"/>
      <c r="H50" s="666"/>
      <c r="I50" s="666"/>
      <c r="J50" s="666"/>
      <c r="K50" s="666"/>
      <c r="L50" s="666"/>
      <c r="M50" s="666"/>
      <c r="N50" s="666"/>
      <c r="O50" s="666"/>
      <c r="P50" s="450"/>
      <c r="Q50" s="450"/>
      <c r="R50" s="118"/>
    </row>
    <row r="51" spans="1:31" s="10" customFormat="1" ht="14.25" customHeight="1" thickBot="1">
      <c r="A51" s="530" t="s">
        <v>13</v>
      </c>
      <c r="B51" s="530"/>
      <c r="C51" s="530"/>
      <c r="D51" s="530"/>
      <c r="E51" s="530"/>
      <c r="F51" s="530"/>
      <c r="G51" s="530"/>
      <c r="H51" s="530"/>
      <c r="I51" s="530"/>
      <c r="J51" s="101"/>
      <c r="K51" s="101"/>
      <c r="L51" s="101"/>
      <c r="M51" s="101"/>
      <c r="N51" s="2"/>
      <c r="O51" s="2"/>
      <c r="P51" s="2"/>
      <c r="Q51" s="2"/>
      <c r="R51" s="2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</row>
    <row r="52" spans="1:31" ht="63" customHeight="1" thickBot="1">
      <c r="A52" s="531" t="s">
        <v>10</v>
      </c>
      <c r="B52" s="532"/>
      <c r="C52" s="532"/>
      <c r="D52" s="532"/>
      <c r="E52" s="532"/>
      <c r="F52" s="532"/>
      <c r="G52" s="532"/>
      <c r="H52" s="532"/>
      <c r="I52" s="533"/>
      <c r="J52" s="413" t="s">
        <v>92</v>
      </c>
      <c r="K52" s="449" t="s">
        <v>106</v>
      </c>
      <c r="L52" s="293" t="s">
        <v>61</v>
      </c>
      <c r="M52" s="293" t="s">
        <v>102</v>
      </c>
      <c r="N52" s="40"/>
    </row>
    <row r="53" spans="1:31" ht="16.5" customHeight="1">
      <c r="A53" s="534" t="s">
        <v>14</v>
      </c>
      <c r="B53" s="535"/>
      <c r="C53" s="535"/>
      <c r="D53" s="535"/>
      <c r="E53" s="535"/>
      <c r="F53" s="535"/>
      <c r="G53" s="535"/>
      <c r="H53" s="535"/>
      <c r="I53" s="536"/>
      <c r="J53" s="420">
        <f>SUM(J54:J55)+J56</f>
        <v>598</v>
      </c>
      <c r="K53" s="85">
        <f>SUM(K54:K55)</f>
        <v>430.1</v>
      </c>
      <c r="L53" s="85">
        <f>SUM(L54:L55)</f>
        <v>430.1</v>
      </c>
      <c r="M53" s="85">
        <f>SUM(M54:M55)</f>
        <v>430.1</v>
      </c>
    </row>
    <row r="54" spans="1:31" ht="14.25" customHeight="1">
      <c r="A54" s="521" t="s">
        <v>19</v>
      </c>
      <c r="B54" s="522"/>
      <c r="C54" s="522"/>
      <c r="D54" s="522"/>
      <c r="E54" s="522"/>
      <c r="F54" s="522"/>
      <c r="G54" s="522"/>
      <c r="H54" s="522"/>
      <c r="I54" s="523"/>
      <c r="J54" s="418">
        <f>SUMIF(I10:I48,"SB",J10:J48)</f>
        <v>454.5</v>
      </c>
      <c r="K54" s="86">
        <f>SUMIF(I10:I48,"SB",K10:K48)</f>
        <v>430.1</v>
      </c>
      <c r="L54" s="86">
        <f>SUMIF(I10:I48,"SB",L10:L48)</f>
        <v>430.1</v>
      </c>
      <c r="M54" s="86">
        <f>SUMIF(I10:I48,"SB",M10:M48)</f>
        <v>430.1</v>
      </c>
    </row>
    <row r="55" spans="1:31" ht="14.25" customHeight="1">
      <c r="A55" s="524" t="s">
        <v>20</v>
      </c>
      <c r="B55" s="525"/>
      <c r="C55" s="525"/>
      <c r="D55" s="525"/>
      <c r="E55" s="525"/>
      <c r="F55" s="525"/>
      <c r="G55" s="525"/>
      <c r="H55" s="525"/>
      <c r="I55" s="526"/>
      <c r="J55" s="418">
        <f>SUMIF(I19:I48,"SB(P)",J19:J48)</f>
        <v>0</v>
      </c>
      <c r="K55" s="86">
        <f>SUMIF(I19:I48,"SB(P)",K19:K48)</f>
        <v>0</v>
      </c>
      <c r="L55" s="86">
        <f>SUMIF(I19:I48,"SB(P)",L19:L48)</f>
        <v>0</v>
      </c>
      <c r="M55" s="86">
        <f>SUMIF(I19:I48,"SB(P)",M19:M48)</f>
        <v>0</v>
      </c>
      <c r="N55" s="40"/>
    </row>
    <row r="56" spans="1:31" ht="14.25" customHeight="1">
      <c r="A56" s="663" t="s">
        <v>73</v>
      </c>
      <c r="B56" s="664"/>
      <c r="C56" s="664"/>
      <c r="D56" s="664"/>
      <c r="E56" s="664"/>
      <c r="F56" s="664"/>
      <c r="G56" s="664"/>
      <c r="H56" s="664"/>
      <c r="I56" s="665"/>
      <c r="J56" s="419">
        <f>SUMIF(I10:I48,"SB(L)",J10:J48)</f>
        <v>143.5</v>
      </c>
      <c r="K56" s="419">
        <f>SUMIF(I10:I48,"SB(L)",K10:K48)</f>
        <v>0</v>
      </c>
      <c r="L56" s="419">
        <f>SUMIF(I10:I48,"SB(L)",L10:L48)</f>
        <v>0</v>
      </c>
      <c r="M56" s="266">
        <f>SUMIF(I10:I48,"SB(L)",M10:M48)</f>
        <v>0</v>
      </c>
      <c r="N56" s="40"/>
    </row>
    <row r="57" spans="1:31" ht="14.25" customHeight="1">
      <c r="A57" s="518" t="s">
        <v>15</v>
      </c>
      <c r="B57" s="519"/>
      <c r="C57" s="519"/>
      <c r="D57" s="519"/>
      <c r="E57" s="519"/>
      <c r="F57" s="519"/>
      <c r="G57" s="519"/>
      <c r="H57" s="519"/>
      <c r="I57" s="520"/>
      <c r="J57" s="417">
        <f>SUM(J58:J60)</f>
        <v>21.6</v>
      </c>
      <c r="K57" s="87">
        <f>SUM(K58:K60)</f>
        <v>0</v>
      </c>
      <c r="L57" s="87">
        <f>SUM(L58:L60)</f>
        <v>0</v>
      </c>
      <c r="M57" s="87">
        <f>SUM(M58:M60)</f>
        <v>0</v>
      </c>
    </row>
    <row r="58" spans="1:31" ht="14.25" customHeight="1">
      <c r="A58" s="508" t="s">
        <v>21</v>
      </c>
      <c r="B58" s="509"/>
      <c r="C58" s="509"/>
      <c r="D58" s="509"/>
      <c r="E58" s="509"/>
      <c r="F58" s="509"/>
      <c r="G58" s="509"/>
      <c r="H58" s="509"/>
      <c r="I58" s="510"/>
      <c r="J58" s="418">
        <f>SUMIF(I19:I48,"ES",J19:J48)</f>
        <v>0</v>
      </c>
      <c r="K58" s="86">
        <f>SUMIF(I19:I48,"ES",K19:K48)</f>
        <v>0</v>
      </c>
      <c r="L58" s="86">
        <f>SUMIF(J19:J48,"ES",L19:L48)</f>
        <v>0</v>
      </c>
      <c r="M58" s="86">
        <f>SUMIF(I19:I48,"ES",M19:M48)</f>
        <v>0</v>
      </c>
    </row>
    <row r="59" spans="1:31" ht="14.25" customHeight="1">
      <c r="A59" s="508" t="s">
        <v>37</v>
      </c>
      <c r="B59" s="509"/>
      <c r="C59" s="509"/>
      <c r="D59" s="509"/>
      <c r="E59" s="509"/>
      <c r="F59" s="509"/>
      <c r="G59" s="509"/>
      <c r="H59" s="509"/>
      <c r="I59" s="510"/>
      <c r="J59" s="418">
        <f>SUMIF(I19:I48,"KVJUD",J19:J48)</f>
        <v>0</v>
      </c>
      <c r="K59" s="86">
        <f>SUMIF(I19:I48,"KVJUD",K19:K48)</f>
        <v>0</v>
      </c>
      <c r="L59" s="86">
        <f>SUMIF(J19:J48,"KVJUD",L19:L48)</f>
        <v>0</v>
      </c>
      <c r="M59" s="86">
        <f>SUMIF(I19:I48,"KVJUD",M19:M48)</f>
        <v>0</v>
      </c>
    </row>
    <row r="60" spans="1:31" ht="14.25" customHeight="1">
      <c r="A60" s="508" t="s">
        <v>36</v>
      </c>
      <c r="B60" s="509"/>
      <c r="C60" s="509"/>
      <c r="D60" s="509"/>
      <c r="E60" s="509"/>
      <c r="F60" s="509"/>
      <c r="G60" s="509"/>
      <c r="H60" s="509"/>
      <c r="I60" s="510"/>
      <c r="J60" s="418">
        <f>SUMIF(I19:I48,"KT",J19:J48)</f>
        <v>21.6</v>
      </c>
      <c r="K60" s="86">
        <f>SUMIF(I19:I48,"KT",K19:K48)</f>
        <v>0</v>
      </c>
      <c r="L60" s="86">
        <f>SUMIF(J19:J48,"KT",L19:L48)</f>
        <v>0</v>
      </c>
      <c r="M60" s="86">
        <f>SUMIF(I19:I48,"KT",M19:M48)</f>
        <v>0</v>
      </c>
    </row>
    <row r="61" spans="1:31" ht="17.25" customHeight="1" thickBot="1">
      <c r="A61" s="511" t="s">
        <v>16</v>
      </c>
      <c r="B61" s="512"/>
      <c r="C61" s="512"/>
      <c r="D61" s="512"/>
      <c r="E61" s="512"/>
      <c r="F61" s="512"/>
      <c r="G61" s="512"/>
      <c r="H61" s="512"/>
      <c r="I61" s="513"/>
      <c r="J61" s="421">
        <f>SUM(J53,J57)</f>
        <v>619.6</v>
      </c>
      <c r="K61" s="88">
        <f>SUM(K53,K57)</f>
        <v>430.1</v>
      </c>
      <c r="L61" s="88">
        <f>SUM(L53,L57)</f>
        <v>430.1</v>
      </c>
      <c r="M61" s="88">
        <f>SUM(M53,M57)</f>
        <v>430.1</v>
      </c>
    </row>
    <row r="62" spans="1:31">
      <c r="J62" s="22"/>
      <c r="K62" s="22"/>
      <c r="L62" s="22"/>
      <c r="M62" s="22"/>
    </row>
    <row r="65" spans="1:18">
      <c r="A65" s="3"/>
      <c r="B65" s="3"/>
      <c r="C65" s="3"/>
      <c r="D65" s="3"/>
      <c r="E65" s="3"/>
      <c r="F65" s="3"/>
      <c r="G65" s="3"/>
      <c r="H65" s="3"/>
      <c r="I65" s="3"/>
      <c r="N65" s="3"/>
      <c r="O65" s="3"/>
      <c r="P65" s="3"/>
      <c r="Q65" s="3"/>
      <c r="R65" s="3"/>
    </row>
  </sheetData>
  <mergeCells count="88">
    <mergeCell ref="N1:R1"/>
    <mergeCell ref="E2:N2"/>
    <mergeCell ref="F39:F42"/>
    <mergeCell ref="G39:G42"/>
    <mergeCell ref="A9:O9"/>
    <mergeCell ref="A10:O10"/>
    <mergeCell ref="B11:O11"/>
    <mergeCell ref="C12:O12"/>
    <mergeCell ref="A27:A28"/>
    <mergeCell ref="B27:B28"/>
    <mergeCell ref="B25:O25"/>
    <mergeCell ref="C26:O26"/>
    <mergeCell ref="N24:O24"/>
    <mergeCell ref="C23:I23"/>
    <mergeCell ref="N6:R6"/>
    <mergeCell ref="J6:J8"/>
    <mergeCell ref="N23:O23"/>
    <mergeCell ref="A19:A21"/>
    <mergeCell ref="B19:B21"/>
    <mergeCell ref="C19:C21"/>
    <mergeCell ref="G19:G21"/>
    <mergeCell ref="H19:H21"/>
    <mergeCell ref="D19:D21"/>
    <mergeCell ref="E19:E21"/>
    <mergeCell ref="A16:A18"/>
    <mergeCell ref="B16:B18"/>
    <mergeCell ref="C16:C18"/>
    <mergeCell ref="D16:D18"/>
    <mergeCell ref="E16:E18"/>
    <mergeCell ref="L6:L8"/>
    <mergeCell ref="E14:E15"/>
    <mergeCell ref="A3:O3"/>
    <mergeCell ref="A4:O4"/>
    <mergeCell ref="A6:A8"/>
    <mergeCell ref="B6:B8"/>
    <mergeCell ref="C6:C8"/>
    <mergeCell ref="E6:E8"/>
    <mergeCell ref="F6:F8"/>
    <mergeCell ref="N7:N8"/>
    <mergeCell ref="G6:G8"/>
    <mergeCell ref="I6:I8"/>
    <mergeCell ref="D6:D8"/>
    <mergeCell ref="H6:H8"/>
    <mergeCell ref="N5:O5"/>
    <mergeCell ref="K6:K8"/>
    <mergeCell ref="M6:M8"/>
    <mergeCell ref="O7:R7"/>
    <mergeCell ref="A61:I61"/>
    <mergeCell ref="A57:I57"/>
    <mergeCell ref="A58:I58"/>
    <mergeCell ref="A55:I55"/>
    <mergeCell ref="A59:I59"/>
    <mergeCell ref="A60:I60"/>
    <mergeCell ref="A56:I56"/>
    <mergeCell ref="A54:I54"/>
    <mergeCell ref="C46:I46"/>
    <mergeCell ref="A52:I52"/>
    <mergeCell ref="A53:I53"/>
    <mergeCell ref="A51:I51"/>
    <mergeCell ref="A50:O50"/>
    <mergeCell ref="N47:O47"/>
    <mergeCell ref="B48:I48"/>
    <mergeCell ref="N48:O48"/>
    <mergeCell ref="B47:I47"/>
    <mergeCell ref="A49:M49"/>
    <mergeCell ref="G43:G44"/>
    <mergeCell ref="E43:E44"/>
    <mergeCell ref="F43:F44"/>
    <mergeCell ref="H34:H39"/>
    <mergeCell ref="E34:E36"/>
    <mergeCell ref="G34:G36"/>
    <mergeCell ref="F16:F18"/>
    <mergeCell ref="G16:G18"/>
    <mergeCell ref="E29:E31"/>
    <mergeCell ref="F29:F31"/>
    <mergeCell ref="G29:G31"/>
    <mergeCell ref="E37:E38"/>
    <mergeCell ref="F37:F38"/>
    <mergeCell ref="G37:G38"/>
    <mergeCell ref="F33:F36"/>
    <mergeCell ref="F14:F15"/>
    <mergeCell ref="H14:H15"/>
    <mergeCell ref="F27:F28"/>
    <mergeCell ref="G27:G28"/>
    <mergeCell ref="F19:F21"/>
    <mergeCell ref="B24:I24"/>
    <mergeCell ref="H27:H29"/>
    <mergeCell ref="C27:C28"/>
  </mergeCells>
  <printOptions horizontalCentered="1"/>
  <pageMargins left="0" right="0" top="0.59055118110236227" bottom="0.19685039370078741" header="0" footer="0"/>
  <pageSetup paperSize="9" scale="97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4 programa</vt:lpstr>
      <vt:lpstr>Lyginamasis variantas</vt:lpstr>
      <vt:lpstr>aiškinamoji lentelė</vt:lpstr>
      <vt:lpstr>'4 programa'!Print_Area</vt:lpstr>
      <vt:lpstr>'aiškinamoji lentelė'!Print_Area</vt:lpstr>
      <vt:lpstr>'Lyginamasis variantas'!Print_Area</vt:lpstr>
      <vt:lpstr>'4 programa'!Print_Titles</vt:lpstr>
      <vt:lpstr>'aiškinamoji lentelė'!Print_Titles</vt:lpstr>
      <vt:lpstr>'Lyginamasis variantas'!Print_Titles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Virginija Palaimiene</cp:lastModifiedBy>
  <cp:lastPrinted>2018-10-05T11:10:38Z</cp:lastPrinted>
  <dcterms:created xsi:type="dcterms:W3CDTF">2007-07-27T10:32:34Z</dcterms:created>
  <dcterms:modified xsi:type="dcterms:W3CDTF">2018-10-09T07:53:52Z</dcterms:modified>
</cp:coreProperties>
</file>