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LUOSNIS\Kmsa\Strateginio planavimo skyrius\SVP PLANAI\2019-2021 SVP\SPRENDIMO PROJEKTAS\SENIŪNAIČIAMS\"/>
    </mc:Choice>
  </mc:AlternateContent>
  <bookViews>
    <workbookView xWindow="30" yWindow="3285" windowWidth="15480" windowHeight="8100"/>
  </bookViews>
  <sheets>
    <sheet name="7 programa" sheetId="18" r:id="rId1"/>
  </sheets>
  <definedNames>
    <definedName name="_xlnm.Print_Area" localSheetId="0">'7 programa'!$A$1:$N$254</definedName>
    <definedName name="_xlnm.Print_Titles" localSheetId="0">'7 programa'!$10:$12</definedName>
  </definedNames>
  <calcPr calcId="162913" fullPrecision="0"/>
</workbook>
</file>

<file path=xl/calcChain.xml><?xml version="1.0" encoding="utf-8"?>
<calcChain xmlns="http://schemas.openxmlformats.org/spreadsheetml/2006/main">
  <c r="J190" i="18" l="1"/>
  <c r="I190" i="18"/>
  <c r="J17" i="18" l="1"/>
  <c r="I17" i="18"/>
  <c r="J238" i="18" l="1"/>
  <c r="I238" i="18"/>
  <c r="H238" i="18"/>
  <c r="H218" i="18" l="1"/>
  <c r="I217" i="18"/>
  <c r="J217" i="18"/>
  <c r="H217" i="18"/>
  <c r="I209" i="18"/>
  <c r="J209" i="18"/>
  <c r="H209" i="18"/>
  <c r="I187" i="18"/>
  <c r="I188" i="18" s="1"/>
  <c r="J187" i="18"/>
  <c r="J188" i="18" s="1"/>
  <c r="H187" i="18"/>
  <c r="H188" i="18" s="1"/>
  <c r="I170" i="18"/>
  <c r="H170" i="18"/>
  <c r="I165" i="18"/>
  <c r="J165" i="18"/>
  <c r="H165" i="18"/>
  <c r="I218" i="18" l="1"/>
  <c r="J218" i="18"/>
  <c r="I130" i="18"/>
  <c r="J130" i="18"/>
  <c r="H130" i="18"/>
  <c r="I110" i="18"/>
  <c r="J110" i="18"/>
  <c r="H110" i="18"/>
  <c r="H75" i="18"/>
  <c r="I75" i="18"/>
  <c r="J75" i="18"/>
  <c r="H63" i="18"/>
  <c r="I63" i="18"/>
  <c r="J63" i="18"/>
  <c r="J253" i="18" l="1"/>
  <c r="I253" i="18"/>
  <c r="H253" i="18"/>
  <c r="J252" i="18"/>
  <c r="I252" i="18"/>
  <c r="H252" i="18"/>
  <c r="J251" i="18"/>
  <c r="I251" i="18"/>
  <c r="H251" i="18"/>
  <c r="J250" i="18"/>
  <c r="I250" i="18"/>
  <c r="H250" i="18"/>
  <c r="I248" i="18"/>
  <c r="H248" i="18"/>
  <c r="I247" i="18"/>
  <c r="H247" i="18"/>
  <c r="I246" i="18"/>
  <c r="H246" i="18"/>
  <c r="I245" i="18"/>
  <c r="H245" i="18"/>
  <c r="J244" i="18"/>
  <c r="I244" i="18"/>
  <c r="H244" i="18"/>
  <c r="J243" i="18"/>
  <c r="I243" i="18"/>
  <c r="H243" i="18"/>
  <c r="J242" i="18"/>
  <c r="I242" i="18"/>
  <c r="H242" i="18"/>
  <c r="J241" i="18"/>
  <c r="I241" i="18"/>
  <c r="H241" i="18"/>
  <c r="J240" i="18"/>
  <c r="I240" i="18"/>
  <c r="H240" i="18"/>
  <c r="H239" i="18"/>
  <c r="J228" i="18"/>
  <c r="I228" i="18"/>
  <c r="H228" i="18"/>
  <c r="J225" i="18"/>
  <c r="I225" i="18"/>
  <c r="H225" i="18"/>
  <c r="J222" i="18"/>
  <c r="I222" i="18"/>
  <c r="H222" i="18"/>
  <c r="J136" i="18"/>
  <c r="I136" i="18"/>
  <c r="H136" i="18"/>
  <c r="J133" i="18"/>
  <c r="I133" i="18"/>
  <c r="H133" i="18"/>
  <c r="H229" i="18" l="1"/>
  <c r="J171" i="18"/>
  <c r="H171" i="18"/>
  <c r="I171" i="18"/>
  <c r="H249" i="18"/>
  <c r="I249" i="18"/>
  <c r="J249" i="18"/>
  <c r="I239" i="18"/>
  <c r="I237" i="18" s="1"/>
  <c r="I236" i="18" s="1"/>
  <c r="I254" i="18" s="1"/>
  <c r="I229" i="18"/>
  <c r="J229" i="18"/>
  <c r="J239" i="18"/>
  <c r="J237" i="18" s="1"/>
  <c r="H237" i="18"/>
  <c r="H236" i="18" s="1"/>
  <c r="H230" i="18" l="1"/>
  <c r="H254" i="18"/>
  <c r="I230" i="18"/>
  <c r="I231" i="18" s="1"/>
  <c r="J230" i="18"/>
  <c r="J231" i="18" s="1"/>
  <c r="J245" i="18" l="1"/>
  <c r="H231" i="18" l="1"/>
  <c r="J246" i="18" s="1"/>
  <c r="J248" i="18"/>
  <c r="J247" i="18"/>
  <c r="J236" i="18" l="1"/>
  <c r="J254" i="18" s="1"/>
</calcChain>
</file>

<file path=xl/comments1.xml><?xml version="1.0" encoding="utf-8"?>
<comments xmlns="http://schemas.openxmlformats.org/spreadsheetml/2006/main">
  <authors>
    <author>Audra Cepiene</author>
  </authors>
  <commentList>
    <comment ref="E17" authorId="0" shapeId="0">
      <text>
        <r>
          <rPr>
            <b/>
            <sz val="9"/>
            <color indexed="81"/>
            <rFont val="Tahoma"/>
            <family val="2"/>
            <charset val="186"/>
          </rPr>
          <t>Klaipėdos miesto ekonominės plėtros strategija ir įgyvendinimo veiksmų planas iki 2030 metų, 3.1.13 priemonė</t>
        </r>
        <r>
          <rPr>
            <sz val="9"/>
            <color indexed="81"/>
            <rFont val="Tahoma"/>
            <family val="2"/>
            <charset val="186"/>
          </rPr>
          <t xml:space="preserve">
</t>
        </r>
      </text>
    </comment>
    <comment ref="E21" authorId="0" shapeId="0">
      <text>
        <r>
          <rPr>
            <b/>
            <sz val="9"/>
            <color indexed="81"/>
            <rFont val="Tahoma"/>
            <family val="2"/>
            <charset val="186"/>
          </rPr>
          <t>KSP 2.4.2.3.</t>
        </r>
        <r>
          <rPr>
            <sz val="9"/>
            <color indexed="81"/>
            <rFont val="Tahoma"/>
            <family val="2"/>
            <charset val="186"/>
          </rPr>
          <t xml:space="preserve">
Atnaujinti miesto centre esančius fontanus įrengiant šviesos instaliacijas ar kt. efektus </t>
        </r>
      </text>
    </comment>
    <comment ref="K38" authorId="0" shapeId="0">
      <text>
        <r>
          <rPr>
            <sz val="9"/>
            <color indexed="81"/>
            <rFont val="Tahoma"/>
            <family val="2"/>
            <charset val="186"/>
          </rPr>
          <t>Iš viso mieste yra 1,5 tūkst. vnt. šiukšliadėžių</t>
        </r>
      </text>
    </comment>
    <comment ref="K39" authorId="0" shapeId="0">
      <text>
        <r>
          <rPr>
            <sz val="9"/>
            <color indexed="81"/>
            <rFont val="Tahoma"/>
            <family val="2"/>
            <charset val="186"/>
          </rPr>
          <t>Iš viso mieste yra 1,1 tūkst. vnt. suoliuk</t>
        </r>
      </text>
    </comment>
    <comment ref="E45" authorId="0" shapeId="0">
      <text>
        <r>
          <rPr>
            <b/>
            <sz val="9"/>
            <color indexed="81"/>
            <rFont val="Tahoma"/>
            <family val="2"/>
            <charset val="186"/>
          </rPr>
          <t>3.2.1.7 KSP priemonė:</t>
        </r>
        <r>
          <rPr>
            <sz val="9"/>
            <color indexed="81"/>
            <rFont val="Tahoma"/>
            <family val="2"/>
            <charset val="186"/>
          </rPr>
          <t xml:space="preserve"> Sutvarkyti senamiesčio ir istorinės miesto dalies reprezentacinių viešųjų erdvių (Teatro, Turgaus, Atgimimo aikščių, Ferdinando ir kitų skverų) infrastruktūrą pritaikant jas turizmo reikmėms bei renginiams </t>
        </r>
      </text>
    </comment>
    <comment ref="E49" authorId="0" shapeId="0">
      <text>
        <r>
          <rPr>
            <b/>
            <sz val="9"/>
            <color indexed="81"/>
            <rFont val="Tahoma"/>
            <family val="2"/>
            <charset val="186"/>
          </rPr>
          <t xml:space="preserve">2.4.2.4. KSP priemonė: </t>
        </r>
        <r>
          <rPr>
            <sz val="9"/>
            <color indexed="81"/>
            <rFont val="Tahoma"/>
            <family val="2"/>
            <charset val="186"/>
          </rPr>
          <t xml:space="preserve">Atnaujinti gyvenamųjų kvartalų centrines aikštes ir kitas viešąsias erdves
</t>
        </r>
      </text>
    </comment>
    <comment ref="E51" authorId="0" shapeId="0">
      <text>
        <r>
          <rPr>
            <b/>
            <sz val="9"/>
            <color indexed="81"/>
            <rFont val="Tahoma"/>
            <family val="2"/>
            <charset val="186"/>
          </rPr>
          <t xml:space="preserve">3.2.1.7 </t>
        </r>
        <r>
          <rPr>
            <sz val="9"/>
            <color indexed="81"/>
            <rFont val="Tahoma"/>
            <family val="2"/>
            <charset val="186"/>
          </rPr>
          <t xml:space="preserve">KSP priemonė: Sutvarkyti senamiesčio ir istorinės miesto dalies reprezentacinių viešųjų erdvių (Teatro, Turgaus, Atgimimo aikščių, Ferdinando ir kitų skverų) infrastruktūrą pritaikant jas turizmo reikmėms bei renginiams 
</t>
        </r>
      </text>
    </comment>
    <comment ref="D55" authorId="0" shapeId="0">
      <text>
        <r>
          <rPr>
            <sz val="9"/>
            <color indexed="81"/>
            <rFont val="Tahoma"/>
            <family val="2"/>
            <charset val="186"/>
          </rPr>
          <t xml:space="preserve">Skveras ties prekybos centru „Maxima“ (Šilutės pl. 40A) ir pėsčiųjų ir dviračių tako nuo 
Šilutės pl. iki Taikos pr. atnaujinimas 
</t>
        </r>
      </text>
    </comment>
    <comment ref="E55" authorId="0" shapeId="0">
      <text>
        <r>
          <rPr>
            <b/>
            <sz val="9"/>
            <color indexed="81"/>
            <rFont val="Tahoma"/>
            <family val="2"/>
            <charset val="186"/>
          </rPr>
          <t xml:space="preserve">2.4.2.4. KSP priemonė: </t>
        </r>
        <r>
          <rPr>
            <sz val="9"/>
            <color indexed="81"/>
            <rFont val="Tahoma"/>
            <family val="2"/>
            <charset val="186"/>
          </rPr>
          <t xml:space="preserve">Atnaujinti gyvenamųjų kvartalų centrines aikštes ir kitas viešąsias erdves
</t>
        </r>
      </text>
    </comment>
    <comment ref="E57" authorId="0" shapeId="0">
      <text>
        <r>
          <rPr>
            <b/>
            <sz val="9"/>
            <color indexed="81"/>
            <rFont val="Tahoma"/>
            <family val="2"/>
            <charset val="186"/>
          </rPr>
          <t>3.2.1.7 KSP priemonė:</t>
        </r>
        <r>
          <rPr>
            <sz val="9"/>
            <color indexed="81"/>
            <rFont val="Tahoma"/>
            <family val="2"/>
            <charset val="186"/>
          </rPr>
          <t xml:space="preserve"> Sutvarkyti senamiesčio ir istorinės miesto dalies reprezentacinių viešųjų erdvių (Teatro, Turgaus, Atgimimo aikščių, Ferdinando ir kitų skverų) infrastruktūrą pritaikant jas turizmo reikmėms bei renginiams </t>
        </r>
      </text>
    </comment>
    <comment ref="G57" authorId="0" shapeId="0">
      <text>
        <r>
          <rPr>
            <sz val="9"/>
            <color indexed="81"/>
            <rFont val="Tahoma"/>
            <family val="2"/>
            <charset val="186"/>
          </rPr>
          <t>Visuomenininkai</t>
        </r>
      </text>
    </comment>
    <comment ref="E59" authorId="0" shapeId="0">
      <text>
        <r>
          <rPr>
            <b/>
            <sz val="9"/>
            <color indexed="81"/>
            <rFont val="Tahoma"/>
            <family val="2"/>
            <charset val="186"/>
          </rPr>
          <t xml:space="preserve">3.2.1.7 </t>
        </r>
        <r>
          <rPr>
            <sz val="9"/>
            <color indexed="81"/>
            <rFont val="Tahoma"/>
            <family val="2"/>
            <charset val="186"/>
          </rPr>
          <t xml:space="preserve">KSP priemonė: Sutvarkyti senamiesčio ir istorinės miesto dalies reprezentacinių viešųjų erdvių (Teatro, Turgaus, Atgimimo aikščių, Ferdinando ir kitų skverų) infrastruktūrą pritaikant jas turizmo reikmėms bei renginiams 
</t>
        </r>
      </text>
    </comment>
    <comment ref="E61" authorId="0" shapeId="0">
      <text>
        <r>
          <rPr>
            <b/>
            <sz val="9"/>
            <color indexed="81"/>
            <rFont val="Tahoma"/>
            <family val="2"/>
            <charset val="186"/>
          </rPr>
          <t xml:space="preserve">2.4.2.4. KSP priemonė: </t>
        </r>
        <r>
          <rPr>
            <sz val="9"/>
            <color indexed="81"/>
            <rFont val="Tahoma"/>
            <family val="2"/>
            <charset val="186"/>
          </rPr>
          <t xml:space="preserve">Atnaujinti gyvenamųjų kvartalų centrines aikštes ir kitas viešąsias erdves
</t>
        </r>
      </text>
    </comment>
    <comment ref="E79" authorId="0" shapeId="0">
      <text>
        <r>
          <rPr>
            <b/>
            <sz val="9"/>
            <color indexed="81"/>
            <rFont val="Tahoma"/>
            <family val="2"/>
            <charset val="186"/>
          </rPr>
          <t>KSP 2.4.2.8</t>
        </r>
        <r>
          <rPr>
            <sz val="9"/>
            <color indexed="81"/>
            <rFont val="Tahoma"/>
            <family val="2"/>
            <charset val="186"/>
          </rPr>
          <t xml:space="preserve">
Diegti aukšto lygio paslaugų ir infrastruktūros parametrus miesto paplūdimiuose ir kitose poilsio zonose</t>
        </r>
      </text>
    </comment>
    <comment ref="E93" authorId="0" shapeId="0">
      <text>
        <r>
          <rPr>
            <b/>
            <sz val="9"/>
            <color indexed="81"/>
            <rFont val="Tahoma"/>
            <family val="2"/>
            <charset val="186"/>
          </rPr>
          <t>KSP 2.4.2.8</t>
        </r>
        <r>
          <rPr>
            <sz val="9"/>
            <color indexed="81"/>
            <rFont val="Tahoma"/>
            <family val="2"/>
            <charset val="186"/>
          </rPr>
          <t xml:space="preserve">
Diegti aukšto lygio paslaugų ir infrastruktūros parametrus miesto paplūdimiuose ir kitose poilsio zonose</t>
        </r>
      </text>
    </comment>
    <comment ref="E111" authorId="0" shapeId="0">
      <text>
        <r>
          <rPr>
            <b/>
            <sz val="9"/>
            <color indexed="81"/>
            <rFont val="Tahoma"/>
            <family val="2"/>
            <charset val="186"/>
          </rPr>
          <t>KSP 2.3.2.5</t>
        </r>
        <r>
          <rPr>
            <sz val="9"/>
            <color indexed="81"/>
            <rFont val="Tahoma"/>
            <family val="2"/>
            <charset val="186"/>
          </rPr>
          <t xml:space="preserve">
Gerinti Klaipėdos miesto viešųjų erdvių apšvietimo efektyvumą ir kokybę</t>
        </r>
      </text>
    </comment>
    <comment ref="L120" authorId="0" shapeId="0">
      <text>
        <r>
          <rPr>
            <sz val="9"/>
            <color indexed="81"/>
            <rFont val="Tahoma"/>
            <family val="2"/>
            <charset val="186"/>
          </rPr>
          <t>Oto g.; take nuo Kretingos g. iki Geležinkelio g. 2A; praėjime nuo Taikos pr. 8 iki Sausio 15-osios 2A ; Daukanto g. 13a ir Pievų Tako g. 8,</t>
        </r>
      </text>
    </comment>
    <comment ref="D126" authorId="0" shapeId="0">
      <text>
        <r>
          <rPr>
            <sz val="9"/>
            <color indexed="81"/>
            <rFont val="Tahoma"/>
            <family val="2"/>
            <charset val="186"/>
          </rPr>
          <t xml:space="preserve">Apšvietimo projektas Smiltynės pagrindiniame take rengiamas kartu su Smiltynės atraminės sienutės  projektu.     </t>
        </r>
      </text>
    </comment>
    <comment ref="E143" authorId="0" shapeId="0">
      <text>
        <r>
          <rPr>
            <b/>
            <sz val="9"/>
            <color indexed="81"/>
            <rFont val="Tahoma"/>
            <family val="2"/>
            <charset val="186"/>
          </rPr>
          <t xml:space="preserve">KSP 2.4.2.2. </t>
        </r>
        <r>
          <rPr>
            <sz val="9"/>
            <color indexed="81"/>
            <rFont val="Tahoma"/>
            <family val="2"/>
            <charset val="186"/>
          </rPr>
          <t>Atnaujinti gyvenamuosius kvartalus, kuriuos numatyta įgyvendinti pagal 2014–2020 metų integruotos teritorijos investicijų programą: teritorijos tarp Naikupės g., Taikos pr., Baltijos pr., Šilutės pl., Mokyklos g., Kapsų g., Žemaičių g., Joniškės g., Mokyklos g., Danės g. tęsinio, Artojo g., Liepų g., K. Donelaičio g., Vytauto g., Naujojo Sodo g., Šiaurinio rago, Naujojo Sodo g., Pilies teritorijos, Priešpilio g., Pilies g., Sausio 15-osios g., Taikos pr., Dubysos g., Minijos g. iki Naikupės g.</t>
        </r>
      </text>
    </comment>
    <comment ref="E146" authorId="0" shapeId="0">
      <text>
        <r>
          <rPr>
            <b/>
            <sz val="9"/>
            <color indexed="81"/>
            <rFont val="Tahoma"/>
            <family val="2"/>
            <charset val="186"/>
          </rPr>
          <t>2.4.1.2. KSP</t>
        </r>
        <r>
          <rPr>
            <sz val="9"/>
            <color indexed="81"/>
            <rFont val="Tahoma"/>
            <family val="2"/>
            <charset val="186"/>
          </rPr>
          <t xml:space="preserve"> Sutvarkyti ir pritaikyti visuomenės arba rekreaciniams poreikiams Danės upės slėnio ir žiočių teritorijas; Danės upę pritaikyti laivybai, rekonstruoti Danės upės krantines nuo Biržos tilto iki Mokyklos gatvės tilto:</t>
        </r>
      </text>
    </comment>
    <comment ref="E150" authorId="0" shapeId="0">
      <text>
        <r>
          <rPr>
            <b/>
            <sz val="9"/>
            <color indexed="81"/>
            <rFont val="Tahoma"/>
            <family val="2"/>
            <charset val="186"/>
          </rPr>
          <t>KSP 2.4.2.2.</t>
        </r>
        <r>
          <rPr>
            <sz val="9"/>
            <color indexed="81"/>
            <rFont val="Tahoma"/>
            <family val="2"/>
            <charset val="186"/>
          </rPr>
          <t xml:space="preserve"> Atnaujinti gyvenamuosius kvartalus, kuriuos numatyta įgyvendinti pagal 2014–2020 metų integruotos teritorijos investicijų programą: teritorijos tarp Naikupės g., Taikos pr., Baltijos pr., Šilutės pl., Mokyklos g., Kapsų g., Žemaičių g., Joniškės g., Mokyklos g., Danės g. tęsinio, Artojo g., Liepų g., K. Donelaičio g., Vytauto g., Naujojo Sodo g., Šiaurinio rago, Naujojo Sodo g., Pilies teritorijos, Priešpilio g., Pilies g., Sausio 15-osios g., Taikos pr., Dubysos g., Minijos g. iki Naikupės g.,
</t>
        </r>
        <r>
          <rPr>
            <b/>
            <sz val="9"/>
            <color indexed="81"/>
            <rFont val="Tahoma"/>
            <family val="2"/>
            <charset val="186"/>
          </rPr>
          <t xml:space="preserve">P6, Klaipėdos miesto ekonominės plėtros strategija ir įgyvendinimo veiksmų planas iki 2030 metų, 3.1.5. </t>
        </r>
        <r>
          <rPr>
            <sz val="9"/>
            <color indexed="81"/>
            <rFont val="Tahoma"/>
            <family val="2"/>
            <charset val="186"/>
          </rPr>
          <t xml:space="preserve">"Intencyvinti linijinį centrą Taikos pr. ašyje" </t>
        </r>
      </text>
    </comment>
    <comment ref="E154" authorId="0" shapeId="0">
      <text>
        <r>
          <rPr>
            <sz val="9"/>
            <color indexed="81"/>
            <rFont val="Tahoma"/>
            <family val="2"/>
            <charset val="186"/>
          </rPr>
          <t xml:space="preserve">2.4.2.5. KSP priemonė: Atnaujinti gyvenamųjų kvartalų centrines aikštes ir kitas viešąsias erdves, 3.1.1.1. priemonė "Išvystyti senąją turgavietę", Klaipėdos miesto ekonominės plėtros strategija ir įgyvendinimo veiksmų planas iki 2030 metų </t>
        </r>
      </text>
    </comment>
    <comment ref="E157" authorId="0" shapeId="0">
      <text>
        <r>
          <rPr>
            <b/>
            <sz val="9"/>
            <color indexed="81"/>
            <rFont val="Tahoma"/>
            <family val="2"/>
            <charset val="186"/>
          </rPr>
          <t>KSP 2.4.2.2.</t>
        </r>
        <r>
          <rPr>
            <sz val="9"/>
            <color indexed="81"/>
            <rFont val="Tahoma"/>
            <family val="2"/>
            <charset val="186"/>
          </rPr>
          <t xml:space="preserve"> Atnaujinti gyvenamuosius kvartalus, kuriuos numatyta įgyvendinti pagal 2014–2020 metų integruotos teritorijos investicijų programą: teritorijos tarp Naikupės g., Taikos pr., Baltijos pr., Šilutės pl., Mokyklos g., Kapsų g., Žemaičių g., Joniškės g., Mokyklos g., Danės g. tęsinio, Artojo g., Liepų g., K. Donelaičio g., Vytauto g., Naujojo Sodo g., Šiaurinio rago, Naujojo Sodo g., Pilies teritorijos, Priešpilio g., Pilies g., Sausio 15-osios g., Taikos pr., Dubysos g., Minijos g. iki Naikupės g.</t>
        </r>
      </text>
    </comment>
    <comment ref="E160" authorId="0" shapeId="0">
      <text>
        <r>
          <rPr>
            <b/>
            <sz val="9"/>
            <color indexed="81"/>
            <rFont val="Tahoma"/>
            <family val="2"/>
            <charset val="186"/>
          </rPr>
          <t>KSP 2.4.2.2.</t>
        </r>
        <r>
          <rPr>
            <sz val="9"/>
            <color indexed="81"/>
            <rFont val="Tahoma"/>
            <family val="2"/>
            <charset val="186"/>
          </rPr>
          <t xml:space="preserve"> Atnaujinti gyvenamuosius kvartalus, kuriuos numatyta įgyvendinti pagal 2014–2020 metų integruotos teritorijos investicijų programą: teritorijos tarp Naikupės g., Taikos pr., Baltijos pr., Šilutės pl., Mokyklos g., Kapsų g., Žemaičių g., Joniškės g., Mokyklos g., Danės g. tęsinio, Artojo g., Liepų g., K. Donelaičio g., Vytauto g., Naujojo Sodo g., Šiaurinio rago, Naujojo Sodo g., Pilies teritorijos, Priešpilio g., Pilies g., Sausio 15-osios g., Taikos pr., Dubysos g., Minijos g. iki Naikupės g.</t>
        </r>
      </text>
    </comment>
    <comment ref="E163" authorId="0" shapeId="0">
      <text>
        <r>
          <rPr>
            <b/>
            <sz val="9"/>
            <color indexed="81"/>
            <rFont val="Tahoma"/>
            <family val="2"/>
            <charset val="186"/>
          </rPr>
          <t>KSP 2.4.2.2.</t>
        </r>
        <r>
          <rPr>
            <sz val="9"/>
            <color indexed="81"/>
            <rFont val="Tahoma"/>
            <family val="2"/>
            <charset val="186"/>
          </rPr>
          <t xml:space="preserve"> Atnaujinti gyvenamuosius kvartalus, kuriuos numatyta įgyvendinti pagal 2014–2020 metų integruotos teritorijos investicijų programą: teritorijos tarp Naikupės g., Taikos pr., Baltijos pr., Šilutės pl., Mokyklos g., Kapsų g., Žemaičių g., Joniškės g., Mokyklos g., Danės g. tęsinio, Artojo g., Liepų g., K. Donelaičio g., Vytauto g., Naujojo Sodo g., Šiaurinio rago, Naujojo Sodo g., Pilies teritorijos, Priešpilio g., Pilies g., Sausio 15-osios g., Taikos pr., Dubysos g., Minijos g. iki Naikupės g.</t>
        </r>
      </text>
    </comment>
    <comment ref="E167" authorId="0" shapeId="0">
      <text>
        <r>
          <rPr>
            <b/>
            <sz val="9"/>
            <color indexed="81"/>
            <rFont val="Tahoma"/>
            <family val="2"/>
            <charset val="186"/>
          </rPr>
          <t>2.4.1.2</t>
        </r>
        <r>
          <rPr>
            <sz val="9"/>
            <color indexed="81"/>
            <rFont val="Tahoma"/>
            <family val="2"/>
            <charset val="186"/>
          </rPr>
          <t xml:space="preserve"> Sutvarkyti ir pritaikyti visuomenės arba rekreaciniams poreikiams Danės upės slėnio ir žiočių teritorijas; Danės upę pritaikyti laivybai, rekonstruoti Danės upės krantines nuo Biržos tilto iki Mokyklos gatvės tilto</t>
        </r>
      </text>
    </comment>
  </commentList>
</comments>
</file>

<file path=xl/sharedStrings.xml><?xml version="1.0" encoding="utf-8"?>
<sst xmlns="http://schemas.openxmlformats.org/spreadsheetml/2006/main" count="436" uniqueCount="280">
  <si>
    <t>Uždavinio kodas</t>
  </si>
  <si>
    <t>Priemonės kodas</t>
  </si>
  <si>
    <t>Priemonės požymis</t>
  </si>
  <si>
    <t>Asignavimų valdytojo kodas</t>
  </si>
  <si>
    <t>Finansavimo šaltinis</t>
  </si>
  <si>
    <t>01</t>
  </si>
  <si>
    <t>Iš viso:</t>
  </si>
  <si>
    <t>02</t>
  </si>
  <si>
    <t>Iš viso uždaviniui:</t>
  </si>
  <si>
    <t>Iš viso tikslui:</t>
  </si>
  <si>
    <t>Finansavimo šaltiniai</t>
  </si>
  <si>
    <t>Produkto kriterijaus</t>
  </si>
  <si>
    <t>Pavadinimas</t>
  </si>
  <si>
    <t>Finansavimo šaltinių suvestinė</t>
  </si>
  <si>
    <t>SAVIVALDYBĖS  LĖŠOS, IŠ VISO:</t>
  </si>
  <si>
    <t>KITI ŠALTINIAI, IŠ VISO:</t>
  </si>
  <si>
    <t>IŠ VISO:</t>
  </si>
  <si>
    <t>Veiklos plano tikslo kodas</t>
  </si>
  <si>
    <r>
      <t xml:space="preserve">Savivaldybės biudžeto lėšos </t>
    </r>
    <r>
      <rPr>
        <b/>
        <sz val="10"/>
        <rFont val="Times New Roman"/>
        <family val="1"/>
        <charset val="186"/>
      </rPr>
      <t>SB</t>
    </r>
  </si>
  <si>
    <r>
      <t xml:space="preserve">Specialiosios programos lėšos (pajamos už atsitiktines paslaugas) </t>
    </r>
    <r>
      <rPr>
        <b/>
        <sz val="10"/>
        <rFont val="Times New Roman"/>
        <family val="1"/>
        <charset val="186"/>
      </rPr>
      <t>SB(SP)</t>
    </r>
  </si>
  <si>
    <r>
      <t xml:space="preserve">Paskolos lėšos </t>
    </r>
    <r>
      <rPr>
        <b/>
        <sz val="10"/>
        <rFont val="Times New Roman"/>
        <family val="1"/>
        <charset val="186"/>
      </rPr>
      <t>SB(P)</t>
    </r>
  </si>
  <si>
    <r>
      <t xml:space="preserve">Europos Sąjungos paramos lėšos </t>
    </r>
    <r>
      <rPr>
        <b/>
        <sz val="10"/>
        <rFont val="Times New Roman"/>
        <family val="1"/>
        <charset val="186"/>
      </rPr>
      <t>ES</t>
    </r>
  </si>
  <si>
    <r>
      <t xml:space="preserve">Valstybės biudžeto lėšos </t>
    </r>
    <r>
      <rPr>
        <b/>
        <sz val="10"/>
        <rFont val="Times New Roman"/>
        <family val="1"/>
        <charset val="186"/>
      </rPr>
      <t>LRVB</t>
    </r>
  </si>
  <si>
    <r>
      <t xml:space="preserve">Kiti finansavimo šaltiniai </t>
    </r>
    <r>
      <rPr>
        <b/>
        <sz val="10"/>
        <rFont val="Times New Roman"/>
        <family val="1"/>
        <charset val="186"/>
      </rPr>
      <t>Kt</t>
    </r>
  </si>
  <si>
    <t>SB</t>
  </si>
  <si>
    <t>MIESTO INFRASTRUKTŪROS OBJEKTŲ PRIEŽIŪROS IR MODERNIZAVIMO PROGRAMOS (NR. 07)</t>
  </si>
  <si>
    <t>03</t>
  </si>
  <si>
    <t>6</t>
  </si>
  <si>
    <t>06</t>
  </si>
  <si>
    <t>08</t>
  </si>
  <si>
    <t>Fontanų priežiūra, remontas ir atnaujinimas</t>
  </si>
  <si>
    <t>Miesto viešų teritorijų inventoriaus priežiūra, įrengimas ir įsigijimas</t>
  </si>
  <si>
    <t>Prižiūrima fontanų, vnt.</t>
  </si>
  <si>
    <t>Įsigyta šiukšliadėžių, vnt.</t>
  </si>
  <si>
    <t>04</t>
  </si>
  <si>
    <t>05</t>
  </si>
  <si>
    <t>07</t>
  </si>
  <si>
    <t>Miesto viešųjų tualetų remontas, priežiūra ir nuoma</t>
  </si>
  <si>
    <t>Nugriauta statinių, vnt.</t>
  </si>
  <si>
    <t>Prižiūrima viešųjų tualetų, vnt.</t>
  </si>
  <si>
    <t>SB(SP)</t>
  </si>
  <si>
    <t>Siekti, kad miesto viešosios erdvės būtų tvarkingos, jaukios ir saugios</t>
  </si>
  <si>
    <t>Užtikrinti laidojimo paslaugų teikimą, miesto kapinių priežiūrą ir poreikius atitinkantį laidojimo vietų skaičių</t>
  </si>
  <si>
    <t>Eksploatuoti, remontuoti ir plėtoti inžinerinio aprūpinimo sistemas</t>
  </si>
  <si>
    <t>Įrengta kapaviečių ženklų, vnt.</t>
  </si>
  <si>
    <t>07 Miesto infrastruktūros objektų priežiūros ir modernizavimo programa</t>
  </si>
  <si>
    <t>5</t>
  </si>
  <si>
    <t>I</t>
  </si>
  <si>
    <t>ES</t>
  </si>
  <si>
    <t>Kt</t>
  </si>
  <si>
    <t>1</t>
  </si>
  <si>
    <t>Suvartota el. energijos, tūkst. MWh</t>
  </si>
  <si>
    <t>Mirusių (žuvusių) žmonių palaikų pervežimas iš įvykio vietų, neatpažintų, vienišų ir mirusių, kuriuos artimieji atsisako laidoti, žmonių palaikų laikinas laikymas (saugojimas), palaidojimas savivaldybės lėšomis</t>
  </si>
  <si>
    <t>Švaros ir tvarkos užtikrinimas bendro naudojimo teritorijose:</t>
  </si>
  <si>
    <t>Miesto paplūdimių priežiūros organizavimas:</t>
  </si>
  <si>
    <t>Miesto viešųjų erdvių ir gatvių apšvietimo užtikrinimas:</t>
  </si>
  <si>
    <t xml:space="preserve">Iš viso  programai: </t>
  </si>
  <si>
    <t xml:space="preserve">Statinių, keliančių pavojų gyvybei ir sveikatai, griovimas </t>
  </si>
  <si>
    <t>SB(L)</t>
  </si>
  <si>
    <r>
      <t xml:space="preserve">Programų lėšų likučių laikinai laisvos lėšos </t>
    </r>
    <r>
      <rPr>
        <b/>
        <sz val="10"/>
        <rFont val="Times New Roman"/>
        <family val="1"/>
        <charset val="186"/>
      </rPr>
      <t>SB(L)</t>
    </r>
  </si>
  <si>
    <t>Strateginis tikslas 02. Kurti mieste patrauklią, švarią ir saugią gyvenamąją aplinką</t>
  </si>
  <si>
    <t>Teikti miesto gyventojams kokybiškas komunalines ir viešųjų erdvių priežiūros paslaugas</t>
  </si>
  <si>
    <t>Pirties paslaugų teikimas Smiltynės paplūdimyje</t>
  </si>
  <si>
    <t>P2.4.1.2</t>
  </si>
  <si>
    <t>P2.4.2.8</t>
  </si>
  <si>
    <r>
      <t xml:space="preserve">Vietinių rinkliavų lėšos </t>
    </r>
    <r>
      <rPr>
        <b/>
        <sz val="10"/>
        <rFont val="Times New Roman"/>
        <family val="1"/>
        <charset val="186"/>
      </rPr>
      <t>SB(VR)</t>
    </r>
  </si>
  <si>
    <t>P2</t>
  </si>
  <si>
    <t>Savivaldybei priskirtų teritorijų sanitarinis valymas, parkų, skverų, žaliųjų plotų želdinimas ir aplinkotvarka</t>
  </si>
  <si>
    <t>Nuomojama kilnojamųjų tualetų švenčių metu, vnt.</t>
  </si>
  <si>
    <t>Eksploatuojama šviestuvų, tūkst. vnt.</t>
  </si>
  <si>
    <t>Laidojimo paslaugų teikimas ir kapinių priežiūros organizavimas:</t>
  </si>
  <si>
    <t>Įsigyta suoliukų, vnt.</t>
  </si>
  <si>
    <t>Prižiūrima gertuvių Poilsio parke, vnt.</t>
  </si>
  <si>
    <t xml:space="preserve">Palaidota mirusiųjų, skaičius </t>
  </si>
  <si>
    <t>BĮ „Klaipėdos paplūdimiai“ veiklos organizavimas</t>
  </si>
  <si>
    <t>SB(SPL)</t>
  </si>
  <si>
    <t xml:space="preserve">Savivaldybės biudžetas, iš jo: </t>
  </si>
  <si>
    <r>
      <t xml:space="preserve">Pajamų įmokų už patalpų nuomą likutis </t>
    </r>
    <r>
      <rPr>
        <b/>
        <sz val="10"/>
        <rFont val="Times New Roman"/>
        <family val="1"/>
        <charset val="186"/>
      </rPr>
      <t>SB(SPL)</t>
    </r>
  </si>
  <si>
    <r>
      <t xml:space="preserve">Vietinių rinkliavų lėšų likutis </t>
    </r>
    <r>
      <rPr>
        <b/>
        <sz val="10"/>
        <rFont val="Times New Roman"/>
        <family val="1"/>
        <charset val="186"/>
      </rPr>
      <t>SB(VRL)</t>
    </r>
  </si>
  <si>
    <r>
      <t xml:space="preserve">Valstybės biudžeto specialiosios tikslinės dotacijos lėšos </t>
    </r>
    <r>
      <rPr>
        <b/>
        <sz val="10"/>
        <rFont val="Times New Roman"/>
        <family val="1"/>
        <charset val="186"/>
      </rPr>
      <t>SB(VB)</t>
    </r>
  </si>
  <si>
    <r>
      <t xml:space="preserve">Žemės pardavimų likučio lėšos </t>
    </r>
    <r>
      <rPr>
        <b/>
        <sz val="10"/>
        <rFont val="Times New Roman"/>
        <family val="1"/>
        <charset val="186"/>
      </rPr>
      <t>SB(ŽPL)</t>
    </r>
  </si>
  <si>
    <t>Miesto aikščių, skverų ir kitų bendro naudojimo teritorijų atnaujinimas ir priežiūra:</t>
  </si>
  <si>
    <t>Parengtas techninis projektas, vnt.</t>
  </si>
  <si>
    <t>P2.4.2.2</t>
  </si>
  <si>
    <t>P2.4.2.3</t>
  </si>
  <si>
    <t>Pakabinta papuošimo elementų, vnt.</t>
  </si>
  <si>
    <t xml:space="preserve">Daugiabučių gyvenamųjų namų kvartalų priežiūros vykdymas: </t>
  </si>
  <si>
    <t>Gatvių ir viešųjų erdvių apšvietimo organizavimo funkcijos įgyvendinimas</t>
  </si>
  <si>
    <t>Suženklinta automobilių stovėjimo aikštelių (prie kapinių), vnt.</t>
  </si>
  <si>
    <t>Atstatyta vandens kolonėlių Joniškės ir Lėbartų kapinėse, vnt.</t>
  </si>
  <si>
    <t>I, P2.4.2.4</t>
  </si>
  <si>
    <t>tūkst. Eur</t>
  </si>
  <si>
    <t xml:space="preserve">Įsigyta gėlinių, vnt. </t>
  </si>
  <si>
    <t xml:space="preserve">Prižiūrima kapinių  (įskaitant senąsias kapinaites), vnt. </t>
  </si>
  <si>
    <t xml:space="preserve"> TIKSLŲ, UŽDAVINIŲ, PRIEMONIŲ, PRIEMONIŲ IŠLAIDŲ IR PRODUKTO KRITERIJŲ DETALI SUVESTINĖ</t>
  </si>
  <si>
    <r>
      <t>Gėlynų atnaujinimas ir įrengimas</t>
    </r>
    <r>
      <rPr>
        <i/>
        <sz val="10"/>
        <rFont val="Times New Roman"/>
        <family val="1"/>
        <charset val="186"/>
      </rPr>
      <t xml:space="preserve"> </t>
    </r>
  </si>
  <si>
    <t>P2.3.2.5</t>
  </si>
  <si>
    <t>2019-ieji metai</t>
  </si>
  <si>
    <t>Vingio mikrorajono aikštės atnaujinimas</t>
  </si>
  <si>
    <t>Pėsčiųjų tako tarp Gedminų g. ir Taikos pr. (nuo Nr. 109) atnaujinimas (Debreceno mikrorajonas)</t>
  </si>
  <si>
    <t>500</t>
  </si>
  <si>
    <t>Mėlynosios vėliavos programos koordinavimo paslaugų įsigijimas</t>
  </si>
  <si>
    <t>Beglobių gyvūnų gerovės ir apsaugos priemonių įgyvendinimas (gyvūnų gaudymas, surinkimas, sterilizacija, karantinavimas, eutanazija ir kt.)</t>
  </si>
  <si>
    <t>Atlikta aikštės atnaujinimo darbų. Užbaigtumas, proc.</t>
  </si>
  <si>
    <t>Atlikta aikštės sutvarkymo darbų. Užbaigtumas, proc.</t>
  </si>
  <si>
    <t>Prižiūrima konteinerinių tualetų, vnt.</t>
  </si>
  <si>
    <t>Nuolatinių darbuotojų skaičius</t>
  </si>
  <si>
    <t>Sezoninių darbuotojų skaičius</t>
  </si>
  <si>
    <t>Eksploatuojama kamerų, vnt.</t>
  </si>
  <si>
    <t xml:space="preserve">Atlikta aikštės sutvarkymo darbų. Užbaigtumas, proc. </t>
  </si>
  <si>
    <t xml:space="preserve">Atlikta krantinių ir prieigų sutvarkymo darbų. Užbaigtumas, proc. </t>
  </si>
  <si>
    <t xml:space="preserve">Atlikta pėsčiųjų tako sutvarkymo darbų. Užbaigtumas, proc. </t>
  </si>
  <si>
    <t xml:space="preserve">Išvežta mirusiųjų iš įvykio vietos,  skaičius </t>
  </si>
  <si>
    <t xml:space="preserve">Mirusiųjų palaikų laikinas laikymas (saugojimas), skaičius </t>
  </si>
  <si>
    <t xml:space="preserve">47,4 ha Medelyno gyvenamojo rajono infrastruktūros išvystymas. I etapas
</t>
  </si>
  <si>
    <t>Skvero Bokštų gatvėje sutvarkymas</t>
  </si>
  <si>
    <t>90</t>
  </si>
  <si>
    <t>Aikštės prie Santuokų rūmų atnaujinimas</t>
  </si>
  <si>
    <t>Atlikta fontano "Laivelis" Meridiano skvere atnaujinimo darbų. Užbaigtumas, proc.</t>
  </si>
  <si>
    <r>
      <t xml:space="preserve">Klaipėdos valstybinio jūrų uosto direkcijos lėšos </t>
    </r>
    <r>
      <rPr>
        <b/>
        <sz val="10"/>
        <rFont val="Times New Roman"/>
        <family val="1"/>
        <charset val="186"/>
      </rPr>
      <t>KVJUD</t>
    </r>
  </si>
  <si>
    <t>K. Donelaičio aikštės sutvarkymas</t>
  </si>
  <si>
    <t>Skvero tarp Puodžių g. ir Bokštų g., skirto Vydūno paminklui įrengti, sutvarkymas</t>
  </si>
  <si>
    <t>Užtikrinti švarą ir tvarką daugiabučių gyvenamųjų namų kvartaluose, skatinti gyventojus renovuoti, prižiūrėti ir saugoti savo turtą</t>
  </si>
  <si>
    <t>I, P3.2.1.7</t>
  </si>
  <si>
    <t>Prižiūrima stacionarių tualetų, vnt.</t>
  </si>
  <si>
    <t>Želdinių tvarkymas;</t>
  </si>
  <si>
    <t xml:space="preserve">Daugiabučių namų savininkų bendrijų (DNSB) pirmininkų mokymų organizavimas </t>
  </si>
  <si>
    <t xml:space="preserve">Paimta, sugauta gyvūnų, vnt. </t>
  </si>
  <si>
    <t>Atlikta beglobių kačių sterilizacijų, vnt.</t>
  </si>
  <si>
    <t>Klaipėdos miesto integruotos teritorijos vystymo programos projektų įgyvendinimas:</t>
  </si>
  <si>
    <t>Prižiūrima informacinės sistemos objektų (nuorodų, stendų), vnt.</t>
  </si>
  <si>
    <t>Remontuota suoliukų, vnt.</t>
  </si>
  <si>
    <t>Remontuota šiukšliadėžių, vnt.</t>
  </si>
  <si>
    <t>Įgyvendintas projektas, vnt.</t>
  </si>
  <si>
    <t>Atlikta aikštės rekonstravimo darbų. Užbaigtumas, proc.</t>
  </si>
  <si>
    <t>Atlikta skvero rekonstravimo darbų. Užbaigtumas, proc.</t>
  </si>
  <si>
    <t>Atlikta tako rekonstravimo darbų. Užbaigtumas, proc.</t>
  </si>
  <si>
    <t>Organizuota mokymų, vnt.</t>
  </si>
  <si>
    <r>
      <t xml:space="preserve">Europos Sąjungos paramos lėšos, kurios įtrauktos į Savivaldybės biudžetą </t>
    </r>
    <r>
      <rPr>
        <b/>
        <sz val="10"/>
        <rFont val="Times New Roman"/>
        <family val="1"/>
        <charset val="186"/>
      </rPr>
      <t>SB(ES)</t>
    </r>
  </si>
  <si>
    <t>Įrengta apšvietimo infrastruktūros kiemuose, tūkst. m.</t>
  </si>
  <si>
    <t xml:space="preserve">Atlikta viešosios erdvės (9075 m²) sutvarkymo darbų. Užbaigtumas, proc. </t>
  </si>
  <si>
    <t>Projekto „Saugus kaimynas – saugus aš“ įgyvendinimas kartu su Klaipėdos apskrities vyriausiuoju policijos komisariatu;</t>
  </si>
  <si>
    <t>Gaisrų prevencijos projekto „Gyvenkime saugiai“ įgyvendinimas kartu su Klaipėdos apskrities priešgaisrine gelbėjimo valdyba;</t>
  </si>
  <si>
    <t xml:space="preserve">Atlikta aikštės ir jos prieigų (8 284 m2) sutvarkymo darbų. Užbaigtumas, proc.  </t>
  </si>
  <si>
    <t xml:space="preserve">Viešosios erdvės prie buvusio „Vaidilos“ kino teatro konversija </t>
  </si>
  <si>
    <t xml:space="preserve">Atgimimo aikštės sutvarkymas, didinant patrauklumą investicijoms, skatinant lankytojų srautus </t>
  </si>
  <si>
    <t>Kompleksinis tikslinės teritorijos daugiabučių namų kiemų tvarkymas</t>
  </si>
  <si>
    <t>Saugios kaimynystės bendruomenėje projektų įgyvendinimas:</t>
  </si>
  <si>
    <t>2020-ųjų metų lėšų projektas</t>
  </si>
  <si>
    <t>2020-ieji metai</t>
  </si>
  <si>
    <t>Sutvarkyta švietimo įstaigų želdinių, vnt.</t>
  </si>
  <si>
    <t>Viešųjų erdvių (šviesoforų, fontanų, tualetų ir kt.) apšvietimo tinklų ir įrangos eksploatacija</t>
  </si>
  <si>
    <t>10</t>
  </si>
  <si>
    <r>
      <t xml:space="preserve">Kelių priežiūros ir plėtros programos lėšos </t>
    </r>
    <r>
      <rPr>
        <b/>
        <sz val="10"/>
        <rFont val="Times New Roman"/>
        <family val="1"/>
        <charset val="186"/>
      </rPr>
      <t>SB(KPP)</t>
    </r>
  </si>
  <si>
    <t xml:space="preserve">Eksploatuojama informacinė miesto sistema: </t>
  </si>
  <si>
    <t>Įrengta gatvių pavadinimų lentelių ir gatvių krypties nuorodų, vnt.</t>
  </si>
  <si>
    <t>Įsigyta inventoriaus:</t>
  </si>
  <si>
    <t>Atlikta inventoriaus remonto darbų:</t>
  </si>
  <si>
    <t>Įsigyta kalėdinių papuošimų ir eglė:</t>
  </si>
  <si>
    <t>Atlikta vandens maudyklų tyrimų, sk.</t>
  </si>
  <si>
    <t>Suteikta asistento paslauga neįgaliesiems, vnt.</t>
  </si>
  <si>
    <t xml:space="preserve">Prevencinio projekto „Būk pilietiškas, būk saugus“ įgyvendinimas kartu su Klaipėdos apskrities vyriausiuoju policijos komisariatu </t>
  </si>
  <si>
    <t xml:space="preserve">Suremontuota Joniškės kapinių tvora, m </t>
  </si>
  <si>
    <t>Atlikta kapinių skaitmeninimo (inventorizavimas Joniškės, Lėbartų kapinės) sistemos priežiūros darbų. Užbaigtumas, proc.</t>
  </si>
  <si>
    <t>Įrengta vaikų žaidimų aikštelių viešose erdvėse, vnt.</t>
  </si>
  <si>
    <t>Prižiūrima vaikų žaidimų aikštelių viešose erdvėse, vnt.</t>
  </si>
  <si>
    <t xml:space="preserve">Atlikta daugiabučių namų kiemų sutvarkymo darbų. Užbaigtumas, proc. </t>
  </si>
  <si>
    <t>I. Kanto ir S. Daukanto gatvių sankryžoje esančio skvero sutvarkymas</t>
  </si>
  <si>
    <t>Atliktas pastato, esančio Kopų g. 1 (Melnragė), kapitalinis remontas, proc.</t>
  </si>
  <si>
    <t>Įrengtas konteinerinis tualetas prie moterų paplūdimio I-ojoje Melnragėje, Kopų g. 40, vnt.</t>
  </si>
  <si>
    <t>Demontuota antžeminių dalių ir įrengta konteinerinių tualetų su išgriebimo duobėmis buvusių stacionarių tualetų vietose:</t>
  </si>
  <si>
    <t>LRVB</t>
  </si>
  <si>
    <t>1 </t>
  </si>
  <si>
    <t xml:space="preserve">Kapinių priežiūra (valymas, apsauga, administravimas, elektros energijos pirkimas, vandens įrenginių priežiūra, kvartalinių žymeklių įrengimas, kapinių inventorizavimas, kapaviečių ženklų  įrengimas, dėžių smėliui laikyti atnaujinimas) </t>
  </si>
  <si>
    <t>Atlikta teritorijos išvalymo darbų. Užbaigtumas, proc.</t>
  </si>
  <si>
    <r>
      <t xml:space="preserve">Pėsčiųjų tako sutvarkymas palei Taikos pr. nuo Sausio 15-osios iki Kauno g., paverčiant viešąja erdve, pritaikyta gyventojams bei smulkiajam ir vidutiniam verslui </t>
    </r>
    <r>
      <rPr>
        <sz val="10"/>
        <color rgb="FFFF0000"/>
        <rFont val="Times New Roman"/>
        <family val="1"/>
        <charset val="186"/>
      </rPr>
      <t xml:space="preserve"> </t>
    </r>
  </si>
  <si>
    <t>II-osios Melnragės gelbėjimo stotyje esančios kavinės nuoma</t>
  </si>
  <si>
    <t xml:space="preserve">Danės upės krantinių rekonstrukcija ir prieigų (Danės skveras su fontanais) sutvarkymas  </t>
  </si>
  <si>
    <t>Rekonstruota, nutiesta lietaus nuotekų tinklų, m</t>
  </si>
  <si>
    <t>Klaipėdos miesto paviršinių nuotekų tinklų įrengimas, remontas ir rekonstrukcija</t>
  </si>
  <si>
    <t>Teritorijos Pempininkų tako gale (ties Debreceno g.18) sutvarkymas</t>
  </si>
  <si>
    <t>Atlikta tako atnaujinimo darbų. Užbaigtumas, proc.</t>
  </si>
  <si>
    <t>Smiltynės g. 14A (prie moterų paplūdimio);</t>
  </si>
  <si>
    <t>Smiltynės g. 33 (Naujoji perkėla);</t>
  </si>
  <si>
    <t>Smiltynės g. 31 (Naujoji perkėla);</t>
  </si>
  <si>
    <t>Smiltynės g. 30 (Naujoji perkėla);</t>
  </si>
  <si>
    <t>Smiltynės g. 14C (kopose už gelbėjimo stoties);</t>
  </si>
  <si>
    <r>
      <t xml:space="preserve">Klaipėdos miesto paplūdimių sutvarkymo priemonių </t>
    </r>
    <r>
      <rPr>
        <b/>
        <sz val="10"/>
        <rFont val="Times New Roman"/>
        <family val="1"/>
        <charset val="186"/>
      </rPr>
      <t>2016–2019</t>
    </r>
    <r>
      <rPr>
        <sz val="10"/>
        <rFont val="Times New Roman"/>
        <family val="1"/>
        <charset val="186"/>
      </rPr>
      <t xml:space="preserve"> metų plano įgyvendinimas</t>
    </r>
  </si>
  <si>
    <t>Papuošta kalėdinė eglė Atgimimo aikštėje, kartai</t>
  </si>
  <si>
    <t>Pasirasirašyta sutartis dėl dalyvavimo Mėlynosios vėliavos programoje I-osios Smiltynės ir II-osios Melnragės paplūdimiuose, vnt.</t>
  </si>
  <si>
    <t>Savivaldybei priskirtų valyti ir prižiūrėti teritorijų plotas, kv. km</t>
  </si>
  <si>
    <t>Suorganizuota aplinkosauginių renginių paplūdimiuose, vnt.</t>
  </si>
  <si>
    <t xml:space="preserve">Buvusios AB „Klaipėdos energija“ teritorijos dalies  konversija, sudarant sąlygas vystyti komercines, rekreacines veiklas </t>
  </si>
  <si>
    <t>Daugiabučio Vingio g. 35 modernizavimo techninio darbo projekto parengimas</t>
  </si>
  <si>
    <t>Tvarkoma gėlynų ploto, tūkst. m²</t>
  </si>
  <si>
    <t xml:space="preserve">Turgaus aikštės su prieigomis sutvarkymas, pritaikant verslo,  bendruomenės poreikiams </t>
  </si>
  <si>
    <t>Vykdyta statybos techninė priežiūra ir administravimas, vnt.</t>
  </si>
  <si>
    <t>2021-ųjų metų lėšų projektas</t>
  </si>
  <si>
    <t>2021-ieji metai</t>
  </si>
  <si>
    <t>100</t>
  </si>
  <si>
    <t>Viešųjų tualetų paslaugų teikimas Melnragės paplūdimyje ir Klaipėdos poilsio parke</t>
  </si>
  <si>
    <t>Įrengta ir atnaujinta automobilių stovėjimo vietų, vnt.</t>
  </si>
  <si>
    <t>2019-ųjų metų asignavimų planas</t>
  </si>
  <si>
    <t>Įsigyta želdinių apsauginių tvorelių, m</t>
  </si>
  <si>
    <t>Autonominių belaidžio (Wi-Fi) ryšio stotelių priežiūra, vnt.</t>
  </si>
  <si>
    <t xml:space="preserve">Privažiuojamojo kelio ties Baltijos pr. 109 lietaus nuotekų tinklų, Klaipėdoje, statyba
</t>
  </si>
  <si>
    <t>Nutiesta lietaus nuotekų tinklų, m</t>
  </si>
  <si>
    <t>60</t>
  </si>
  <si>
    <t>P2.4.1.2.</t>
  </si>
  <si>
    <t xml:space="preserve">Laivų nuleidimo prieplaukos ir saugojimo aikštelės sklype šalia Liepų g. tilto įrengimas </t>
  </si>
  <si>
    <t>Įrengta laivų nuleidimo prieplauka, vnt.</t>
  </si>
  <si>
    <t>Klaipėdos miesto Skulptūrų parko (senųjų miesto kapinių) sutvarkymas</t>
  </si>
  <si>
    <t>Atlikta parko sutvarkymo darbų. Užbaigtumas proc.</t>
  </si>
  <si>
    <t xml:space="preserve">Parengtas meninių objektų su funkcija, pritaikyta vaikų žaidimams, projektų įgyvendinimo konkursas, vnt. </t>
  </si>
  <si>
    <t xml:space="preserve">Danės upės slėnio teritorijos  pritaikymas visuomenės ir rekreaciniams poreikiams </t>
  </si>
  <si>
    <t>Parengtas naujų gertuvių įrengimo prjektas, vnt.</t>
  </si>
  <si>
    <t>Įrengta gertuvių, vnt</t>
  </si>
  <si>
    <t>30</t>
  </si>
  <si>
    <t>Įsigyta šachmatų figūrų, vnt.</t>
  </si>
  <si>
    <t>Įsigyta šunų ekskrementų šiukšliadėžių, vnt.</t>
  </si>
  <si>
    <t>20</t>
  </si>
  <si>
    <t>Įsigyta šviečiančių kalėdinių elementų apšvietimo atramų, vnt.</t>
  </si>
  <si>
    <t>Įsigyta šviesos elementų (LED girliandų) fasadams ir medžiams puošti, vnt.</t>
  </si>
  <si>
    <t>Atlikti šlaitų stabilizavimo darbai Šiaurės pr. Užbaigtumas, proc.</t>
  </si>
  <si>
    <t>660</t>
  </si>
  <si>
    <t>Sporto aikštelės (krepšinio/lauko teniso) įrengimas Smiltynės paplūdimyje. Užbaigtumas proc.</t>
  </si>
  <si>
    <t>Įrengta buitinių nuotekų valymo sistema. Užbaigtumas proc.</t>
  </si>
  <si>
    <t>Smiltynėje pagrindiniame take;</t>
  </si>
  <si>
    <t>Praėjime take nuo dviračių tako iki Debreceno g. 52 namo;</t>
  </si>
  <si>
    <t>Aukštosios g. ruože nuo Daržų g. iki Turgaus a.;</t>
  </si>
  <si>
    <t>Take nuo Kretingos g. iki Geležinkelio g. 2A;</t>
  </si>
  <si>
    <t>Praėjime nuo Taikos pr. 8 iki Sausio 15-osios 2A ;</t>
  </si>
  <si>
    <t>Atlikta įrengimo darbų. Užbaigtumas, proc.</t>
  </si>
  <si>
    <t xml:space="preserve">2019 m. </t>
  </si>
  <si>
    <t>Oto g.;</t>
  </si>
  <si>
    <t>Suremontuota takų Joniškės ir Lėbartų kapinėse, tūkst. kv. m</t>
  </si>
  <si>
    <t>Įrengta lietaus nuotekų sistema Joniškės kapinėse. Užbaigtumas, proc.</t>
  </si>
  <si>
    <t>Suremontuotas viešasis tualetas Lėbartų kapinėse. Užbaigtumas, proc.</t>
  </si>
  <si>
    <t>Valdų, kuriose tvarkomi želdiniai, skaičius</t>
  </si>
  <si>
    <t>Techninio darbo projekto koregavimas, vnt.</t>
  </si>
  <si>
    <t>Projekto administravimas, vnt.</t>
  </si>
  <si>
    <t>Pašalinta netinkamų naudoti įrenginių, vnt.</t>
  </si>
  <si>
    <t>Parengta projektų, vnt.</t>
  </si>
  <si>
    <t>Atnaujinta (pagerinta) sporto aikštelių daugiabučių namų kiemuose ar viešosiose miesto erdvėse, vnt.</t>
  </si>
  <si>
    <t>Oro linijų keitimas į kabelines Pievų Tako g.;</t>
  </si>
  <si>
    <t>Parengta techninių projektų, vnt.</t>
  </si>
  <si>
    <t>Projekto „Tu esi svarbus“ įgyvendinimas kartu su Klaipėdos apskrities vyriausiuoju policijos komisariatu</t>
  </si>
  <si>
    <t>Apšvietimo projektavimas ir įrengimas</t>
  </si>
  <si>
    <t>Daugiabučių namų kiemų infrastruktūros gerinimo priemonių plano įgyvendinimas</t>
  </si>
  <si>
    <t>Daukanto g. 13a ir Pievų Tako g. 8 -3</t>
  </si>
  <si>
    <t xml:space="preserve">2020-2021 m. </t>
  </si>
  <si>
    <t>SB(VB)</t>
  </si>
  <si>
    <t>SB(ES)</t>
  </si>
  <si>
    <t>Šlaitų stabilizavimo darbų Šiaurės prospekte atlikimas</t>
  </si>
  <si>
    <t>Interneto prieigų viešosiose vietose belaidžio ryšio (Wi-Fi) paslaugos teikimas</t>
  </si>
  <si>
    <t xml:space="preserve">Suteikta  belaidžio ryšio (Wi-Fi) paslauga Kruizinių laivų terminale ir Teatro aikštėje, vnt. </t>
  </si>
  <si>
    <t>Retransliuojamo vaizdo stebėjimo kamerų viešose vietose eksploatacija</t>
  </si>
  <si>
    <r>
      <t>Vaikų žaidimo aikštelių įrengimo ir atnaujinimo programos įgyvendinimas</t>
    </r>
    <r>
      <rPr>
        <sz val="10"/>
        <color rgb="FFFF0000"/>
        <rFont val="Times New Roman"/>
        <family val="1"/>
        <charset val="186"/>
      </rPr>
      <t xml:space="preserve"> </t>
    </r>
  </si>
  <si>
    <t xml:space="preserve">Prevencinio projekto„Saugus eismas – saugus Tu“ įgyvendinimas kartu su Klaipėdos apskrities vyriausiuoju policijos komisariatu </t>
  </si>
  <si>
    <t xml:space="preserve">Prevencinio projekto „Saugi Klaipėda“ įgyvendinimas kartu su Klaipėdos apskrities vyriausiuoju policijos komisariatu </t>
  </si>
  <si>
    <t>Įgyvendintas priemonių 2019–2021 metų planas. Užbaigtumas, proc.</t>
  </si>
  <si>
    <t xml:space="preserve">Prižiūrima tūrinių ir kitų gėlinių, vnt. </t>
  </si>
  <si>
    <t>45</t>
  </si>
  <si>
    <t>Viešųjų erdvių, gatvių ir kiemų apšvietimo įrengimas:</t>
  </si>
  <si>
    <t>P6</t>
  </si>
  <si>
    <r>
      <t xml:space="preserve">P2.4.2.2, </t>
    </r>
    <r>
      <rPr>
        <b/>
        <sz val="8"/>
        <rFont val="Times New Roman"/>
        <family val="1"/>
        <charset val="186"/>
      </rPr>
      <t>P6</t>
    </r>
  </si>
  <si>
    <t>Automobilių stovėjimo aikštelių projektavimas, įrengimas ir atnaujinimas</t>
  </si>
  <si>
    <r>
      <t xml:space="preserve">P2.4.2.5, </t>
    </r>
    <r>
      <rPr>
        <b/>
        <sz val="8"/>
        <rFont val="Times New Roman"/>
        <family val="1"/>
        <charset val="186"/>
      </rPr>
      <t>P6</t>
    </r>
  </si>
  <si>
    <t>(rangos darbų pradžia 2022 m.)</t>
  </si>
  <si>
    <t xml:space="preserve">2019–2021 M. KLAIPĖDOS MIESTO SAVIVALDYBĖS </t>
  </si>
  <si>
    <t>priedas</t>
  </si>
  <si>
    <t xml:space="preserve">Klaipėdos miesto savivaldybės miesto infrastruktūros objektų </t>
  </si>
  <si>
    <t xml:space="preserve">priežiūros ir modernizavimo programos (Nr. 07) aprašymo   </t>
  </si>
  <si>
    <t>Įrengta vaikų žaidimų aikštelių (Pempininkų ir Debreceno aikščių prieigose), vnt.</t>
  </si>
  <si>
    <t>Smiltynės g. 14B (prie bendro paplūdimio )</t>
  </si>
  <si>
    <t>Nuolatinių arbuotojų skaičius</t>
  </si>
  <si>
    <t>Sudarytas locmano žemėlapis vnt.</t>
  </si>
  <si>
    <t>Parengta galimybių studija, vnt.</t>
  </si>
  <si>
    <t>Akmenos-Danės upės vidaus vandens kelio valdymas:</t>
  </si>
  <si>
    <t>Įsigyta ir prižiūrėta paplūdimių inventoriaus (mobilių gelbėjimo stočių, gelbėjimosi lentų,  paplūdimių stendų, naro kostiumų, keturratis motociklas, radio bangomis valdomų gelbėjimo plaustų), vnt.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</si>
</sst>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1" x14ac:knownFonts="1">
    <font>
      <sz val="10"/>
      <name val="Arial"/>
      <charset val="186"/>
    </font>
    <font>
      <sz val="8"/>
      <name val="Arial"/>
      <family val="2"/>
      <charset val="186"/>
    </font>
    <font>
      <sz val="8"/>
      <name val="Times New Roman"/>
      <family val="1"/>
      <charset val="186"/>
    </font>
    <font>
      <sz val="10"/>
      <name val="Times New Roman"/>
      <family val="1"/>
      <charset val="186"/>
    </font>
    <font>
      <sz val="12"/>
      <name val="Times New Roman"/>
      <family val="1"/>
      <charset val="186"/>
    </font>
    <font>
      <b/>
      <sz val="10"/>
      <name val="Times New Roman"/>
      <family val="1"/>
      <charset val="186"/>
    </font>
    <font>
      <b/>
      <sz val="12"/>
      <name val="Times New Roman"/>
      <family val="1"/>
      <charset val="186"/>
    </font>
    <font>
      <sz val="10"/>
      <name val="Arial"/>
      <family val="2"/>
      <charset val="186"/>
    </font>
    <font>
      <b/>
      <sz val="8"/>
      <name val="Times New Roman"/>
      <family val="1"/>
      <charset val="186"/>
    </font>
    <font>
      <sz val="9"/>
      <name val="Times New Roman"/>
      <family val="1"/>
      <charset val="186"/>
    </font>
    <font>
      <sz val="9"/>
      <color indexed="81"/>
      <name val="Tahoma"/>
      <family val="2"/>
      <charset val="186"/>
    </font>
    <font>
      <sz val="10"/>
      <name val="Times New Roman"/>
      <family val="1"/>
    </font>
    <font>
      <b/>
      <sz val="9"/>
      <name val="Times New Roman"/>
      <family val="1"/>
      <charset val="186"/>
    </font>
    <font>
      <b/>
      <sz val="10"/>
      <name val="Times New Roman"/>
      <family val="1"/>
      <charset val="204"/>
    </font>
    <font>
      <sz val="10"/>
      <name val="Times New Roman"/>
      <family val="1"/>
      <charset val="204"/>
    </font>
    <font>
      <b/>
      <sz val="10"/>
      <name val="Times New Roman"/>
      <family val="1"/>
    </font>
    <font>
      <sz val="10"/>
      <color rgb="FFFF0000"/>
      <name val="Times New Roman"/>
      <family val="1"/>
      <charset val="186"/>
    </font>
    <font>
      <sz val="7"/>
      <name val="Times New Roman"/>
      <family val="1"/>
      <charset val="186"/>
    </font>
    <font>
      <b/>
      <sz val="9"/>
      <color indexed="81"/>
      <name val="Tahoma"/>
      <family val="2"/>
      <charset val="186"/>
    </font>
    <font>
      <b/>
      <sz val="10"/>
      <name val="Arial"/>
      <family val="2"/>
      <charset val="186"/>
    </font>
    <font>
      <b/>
      <sz val="9"/>
      <name val="Times New Roman"/>
      <family val="1"/>
    </font>
    <font>
      <i/>
      <sz val="10"/>
      <name val="Times New Roman"/>
      <family val="1"/>
      <charset val="186"/>
    </font>
    <font>
      <b/>
      <sz val="9"/>
      <name val="Arial"/>
      <family val="2"/>
      <charset val="186"/>
    </font>
    <font>
      <u/>
      <sz val="10"/>
      <name val="Times New Roman"/>
      <family val="1"/>
      <charset val="186"/>
    </font>
    <font>
      <b/>
      <sz val="10"/>
      <name val="Cambria"/>
      <family val="1"/>
      <charset val="186"/>
    </font>
    <font>
      <sz val="10"/>
      <name val="Cambria"/>
      <family val="1"/>
      <charset val="186"/>
    </font>
    <font>
      <b/>
      <i/>
      <sz val="10"/>
      <name val="Times New Roman"/>
      <family val="1"/>
      <charset val="186"/>
    </font>
    <font>
      <i/>
      <sz val="10"/>
      <name val="Arial"/>
      <family val="2"/>
      <charset val="186"/>
    </font>
    <font>
      <sz val="10"/>
      <color rgb="FF00B050"/>
      <name val="Times New Roman"/>
      <family val="1"/>
      <charset val="186"/>
    </font>
    <font>
      <b/>
      <sz val="10"/>
      <color rgb="FF00B050"/>
      <name val="Times New Roman"/>
      <family val="1"/>
      <charset val="186"/>
    </font>
    <font>
      <sz val="10"/>
      <color theme="3"/>
      <name val="Times New Roman"/>
      <family val="1"/>
      <charset val="186"/>
    </font>
  </fonts>
  <fills count="13">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rgb="FFFFCCFF"/>
        <bgColor indexed="64"/>
      </patternFill>
    </fill>
    <fill>
      <patternFill patternType="solid">
        <fgColor theme="0" tint="-0.14999847407452621"/>
        <bgColor indexed="64"/>
      </patternFill>
    </fill>
    <fill>
      <patternFill patternType="solid">
        <fgColor rgb="FFCCFFCC"/>
        <bgColor indexed="64"/>
      </patternFill>
    </fill>
    <fill>
      <patternFill patternType="solid">
        <fgColor theme="3" tint="0.79998168889431442"/>
        <bgColor indexed="64"/>
      </patternFill>
    </fill>
    <fill>
      <patternFill patternType="solid">
        <fgColor rgb="FFC5D9F1"/>
        <bgColor indexed="64"/>
      </patternFill>
    </fill>
    <fill>
      <patternFill patternType="solid">
        <fgColor rgb="FFFFFFFF"/>
        <bgColor indexed="64"/>
      </patternFill>
    </fill>
  </fills>
  <borders count="99">
    <border>
      <left/>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bottom/>
      <diagonal/>
    </border>
    <border>
      <left/>
      <right/>
      <top style="medium">
        <color indexed="64"/>
      </top>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medium">
        <color indexed="64"/>
      </left>
      <right/>
      <top style="hair">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7" fillId="0" borderId="0"/>
    <xf numFmtId="0" fontId="3" fillId="2" borderId="1" applyBorder="0">
      <alignment horizontal="left" vertical="top" wrapText="1"/>
    </xf>
  </cellStyleXfs>
  <cellXfs count="846">
    <xf numFmtId="0" fontId="0" fillId="0" borderId="0" xfId="0"/>
    <xf numFmtId="0" fontId="3" fillId="0" borderId="0" xfId="0" applyFont="1" applyAlignment="1">
      <alignment horizontal="left" vertical="top"/>
    </xf>
    <xf numFmtId="0" fontId="3" fillId="0" borderId="0" xfId="0" applyFont="1" applyFill="1" applyBorder="1" applyAlignment="1">
      <alignment horizontal="center" vertical="top"/>
    </xf>
    <xf numFmtId="0" fontId="3" fillId="0" borderId="0" xfId="0" applyFont="1" applyBorder="1" applyAlignment="1">
      <alignment vertical="top"/>
    </xf>
    <xf numFmtId="0" fontId="3" fillId="0" borderId="3" xfId="0" applyFont="1" applyBorder="1" applyAlignment="1">
      <alignment horizontal="center" vertical="center" textRotation="90"/>
    </xf>
    <xf numFmtId="0" fontId="3" fillId="0" borderId="0" xfId="0" applyFont="1" applyAlignment="1">
      <alignment vertical="top"/>
    </xf>
    <xf numFmtId="49" fontId="5" fillId="3" borderId="4" xfId="0" applyNumberFormat="1" applyFont="1" applyFill="1" applyBorder="1" applyAlignment="1">
      <alignment horizontal="center" vertical="top"/>
    </xf>
    <xf numFmtId="0" fontId="3" fillId="0" borderId="5" xfId="0" applyFont="1" applyFill="1" applyBorder="1" applyAlignment="1">
      <alignment horizontal="center" vertical="top" wrapText="1"/>
    </xf>
    <xf numFmtId="0" fontId="3" fillId="0" borderId="0" xfId="0" applyFont="1" applyFill="1" applyBorder="1" applyAlignment="1">
      <alignment vertical="top"/>
    </xf>
    <xf numFmtId="0" fontId="3" fillId="0" borderId="8" xfId="0" applyFont="1" applyFill="1" applyBorder="1" applyAlignment="1">
      <alignment horizontal="center" vertical="top" wrapText="1"/>
    </xf>
    <xf numFmtId="0" fontId="3" fillId="0" borderId="0" xfId="0" applyFont="1" applyFill="1" applyAlignment="1">
      <alignment vertical="top"/>
    </xf>
    <xf numFmtId="0" fontId="3" fillId="2" borderId="0" xfId="0" applyFont="1" applyFill="1" applyAlignment="1">
      <alignment vertical="top"/>
    </xf>
    <xf numFmtId="0" fontId="7" fillId="0" borderId="0" xfId="0" applyFont="1"/>
    <xf numFmtId="0" fontId="3" fillId="0" borderId="0" xfId="0" applyFont="1" applyAlignment="1">
      <alignment vertical="center"/>
    </xf>
    <xf numFmtId="0" fontId="5" fillId="0" borderId="0" xfId="0" applyFont="1" applyAlignment="1">
      <alignment horizontal="left" vertical="top"/>
    </xf>
    <xf numFmtId="165" fontId="3" fillId="0" borderId="0" xfId="0" applyNumberFormat="1" applyFont="1" applyAlignment="1">
      <alignment vertical="top"/>
    </xf>
    <xf numFmtId="165" fontId="3" fillId="0" borderId="0" xfId="0" applyNumberFormat="1" applyFont="1" applyAlignment="1">
      <alignment horizontal="left" vertical="top"/>
    </xf>
    <xf numFmtId="0" fontId="3" fillId="0" borderId="26" xfId="0" applyFont="1" applyFill="1" applyBorder="1" applyAlignment="1">
      <alignment vertical="top" wrapText="1"/>
    </xf>
    <xf numFmtId="0" fontId="3" fillId="0" borderId="0" xfId="0" applyNumberFormat="1" applyFont="1" applyFill="1" applyBorder="1" applyAlignment="1">
      <alignment vertical="top" wrapText="1"/>
    </xf>
    <xf numFmtId="164" fontId="3" fillId="0" borderId="0" xfId="0" applyNumberFormat="1" applyFont="1" applyAlignment="1">
      <alignment vertical="top"/>
    </xf>
    <xf numFmtId="0" fontId="3" fillId="0" borderId="0" xfId="0" applyFont="1" applyAlignment="1">
      <alignment horizontal="center" vertical="top"/>
    </xf>
    <xf numFmtId="49" fontId="5" fillId="4" borderId="51" xfId="0" applyNumberFormat="1" applyFont="1" applyFill="1" applyBorder="1" applyAlignment="1">
      <alignment horizontal="center" vertical="top"/>
    </xf>
    <xf numFmtId="0" fontId="3" fillId="0" borderId="19" xfId="0" applyFont="1" applyFill="1" applyBorder="1" applyAlignment="1">
      <alignment horizontal="center" vertical="top" wrapText="1"/>
    </xf>
    <xf numFmtId="0" fontId="3" fillId="6" borderId="8" xfId="0" applyFont="1" applyFill="1" applyBorder="1" applyAlignment="1">
      <alignment horizontal="center" vertical="top"/>
    </xf>
    <xf numFmtId="49" fontId="5" fillId="10" borderId="12" xfId="0" applyNumberFormat="1" applyFont="1" applyFill="1" applyBorder="1" applyAlignment="1">
      <alignment horizontal="center" vertical="top" wrapText="1"/>
    </xf>
    <xf numFmtId="49" fontId="5" fillId="10" borderId="35" xfId="0" applyNumberFormat="1" applyFont="1" applyFill="1" applyBorder="1" applyAlignment="1">
      <alignment horizontal="center" vertical="top"/>
    </xf>
    <xf numFmtId="49" fontId="5" fillId="10" borderId="30" xfId="0" applyNumberFormat="1" applyFont="1" applyFill="1" applyBorder="1" applyAlignment="1">
      <alignment horizontal="center" vertical="top"/>
    </xf>
    <xf numFmtId="49" fontId="5" fillId="10" borderId="51" xfId="0" applyNumberFormat="1" applyFont="1" applyFill="1" applyBorder="1" applyAlignment="1">
      <alignment horizontal="center" vertical="top"/>
    </xf>
    <xf numFmtId="49" fontId="5" fillId="10" borderId="55" xfId="0" applyNumberFormat="1" applyFont="1" applyFill="1" applyBorder="1" applyAlignment="1">
      <alignment horizontal="center" vertical="top"/>
    </xf>
    <xf numFmtId="49" fontId="5" fillId="10" borderId="7" xfId="0" applyNumberFormat="1" applyFont="1" applyFill="1" applyBorder="1" applyAlignment="1">
      <alignment horizontal="center" vertical="top" wrapText="1"/>
    </xf>
    <xf numFmtId="49" fontId="3" fillId="6" borderId="13" xfId="0" applyNumberFormat="1" applyFont="1" applyFill="1" applyBorder="1" applyAlignment="1">
      <alignment horizontal="center" vertical="top" wrapText="1"/>
    </xf>
    <xf numFmtId="49" fontId="5" fillId="6" borderId="54" xfId="0" applyNumberFormat="1" applyFont="1" applyFill="1" applyBorder="1" applyAlignment="1">
      <alignment horizontal="center" vertical="top"/>
    </xf>
    <xf numFmtId="3" fontId="3" fillId="6" borderId="17" xfId="0" applyNumberFormat="1" applyFont="1" applyFill="1" applyBorder="1" applyAlignment="1">
      <alignment horizontal="center" vertical="top" wrapText="1"/>
    </xf>
    <xf numFmtId="0" fontId="5" fillId="8" borderId="30" xfId="0" applyFont="1" applyFill="1" applyBorder="1" applyAlignment="1">
      <alignment horizontal="center" vertical="top"/>
    </xf>
    <xf numFmtId="0" fontId="3" fillId="0" borderId="8" xfId="0" applyFont="1" applyBorder="1" applyAlignment="1">
      <alignment horizontal="center" vertical="top"/>
    </xf>
    <xf numFmtId="49" fontId="5" fillId="10" borderId="12" xfId="0" applyNumberFormat="1" applyFont="1" applyFill="1" applyBorder="1" applyAlignment="1">
      <alignment horizontal="center" vertical="top"/>
    </xf>
    <xf numFmtId="49" fontId="5" fillId="3" borderId="2" xfId="0" applyNumberFormat="1" applyFont="1" applyFill="1" applyBorder="1" applyAlignment="1">
      <alignment horizontal="center" vertical="top"/>
    </xf>
    <xf numFmtId="3" fontId="3" fillId="6" borderId="21" xfId="0" applyNumberFormat="1" applyFont="1" applyFill="1" applyBorder="1" applyAlignment="1">
      <alignment horizontal="center" vertical="top" wrapText="1"/>
    </xf>
    <xf numFmtId="3" fontId="3" fillId="6" borderId="23" xfId="0" applyNumberFormat="1" applyFont="1" applyFill="1" applyBorder="1" applyAlignment="1">
      <alignment horizontal="center" vertical="top" wrapText="1"/>
    </xf>
    <xf numFmtId="3" fontId="3" fillId="0" borderId="0" xfId="0" applyNumberFormat="1" applyFont="1" applyAlignment="1">
      <alignment horizontal="center" vertical="top"/>
    </xf>
    <xf numFmtId="0" fontId="3" fillId="6" borderId="71" xfId="0" applyFont="1" applyFill="1" applyBorder="1" applyAlignment="1">
      <alignment vertical="top" wrapText="1"/>
    </xf>
    <xf numFmtId="0" fontId="3" fillId="0" borderId="83" xfId="0" applyFont="1" applyFill="1" applyBorder="1" applyAlignment="1">
      <alignment vertical="top" wrapText="1"/>
    </xf>
    <xf numFmtId="3" fontId="3" fillId="0" borderId="0" xfId="0" applyNumberFormat="1" applyFont="1" applyAlignment="1">
      <alignment vertical="top"/>
    </xf>
    <xf numFmtId="3" fontId="3" fillId="0" borderId="0" xfId="0" applyNumberFormat="1" applyFont="1" applyBorder="1" applyAlignment="1">
      <alignment vertical="top"/>
    </xf>
    <xf numFmtId="3" fontId="15" fillId="8" borderId="30" xfId="0" applyNumberFormat="1" applyFont="1" applyFill="1" applyBorder="1" applyAlignment="1">
      <alignment horizontal="right" vertical="top"/>
    </xf>
    <xf numFmtId="0" fontId="5" fillId="6" borderId="15"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5" xfId="0" applyFont="1" applyFill="1" applyBorder="1" applyAlignment="1">
      <alignment horizontal="center" vertical="top"/>
    </xf>
    <xf numFmtId="0" fontId="3" fillId="6" borderId="19" xfId="0" applyFont="1" applyFill="1" applyBorder="1" applyAlignment="1">
      <alignment horizontal="center" vertical="top"/>
    </xf>
    <xf numFmtId="49" fontId="5" fillId="9" borderId="21" xfId="0" applyNumberFormat="1" applyFont="1" applyFill="1" applyBorder="1" applyAlignment="1">
      <alignment horizontal="center" vertical="top"/>
    </xf>
    <xf numFmtId="3" fontId="7" fillId="0" borderId="0" xfId="0" applyNumberFormat="1" applyFont="1" applyFill="1" applyAlignment="1">
      <alignment horizontal="left" vertical="top"/>
    </xf>
    <xf numFmtId="3" fontId="3" fillId="0" borderId="28" xfId="0" applyNumberFormat="1" applyFont="1" applyFill="1" applyBorder="1" applyAlignment="1">
      <alignment horizontal="center" vertical="top"/>
    </xf>
    <xf numFmtId="49" fontId="3" fillId="6" borderId="41" xfId="0" applyNumberFormat="1" applyFont="1" applyFill="1" applyBorder="1" applyAlignment="1">
      <alignment horizontal="center" vertical="top"/>
    </xf>
    <xf numFmtId="49" fontId="5" fillId="6" borderId="0" xfId="0" applyNumberFormat="1" applyFont="1" applyFill="1" applyBorder="1" applyAlignment="1">
      <alignment horizontal="center" vertical="top"/>
    </xf>
    <xf numFmtId="49" fontId="5" fillId="3" borderId="68" xfId="0" applyNumberFormat="1" applyFont="1" applyFill="1" applyBorder="1" applyAlignment="1">
      <alignment horizontal="center" vertical="top"/>
    </xf>
    <xf numFmtId="3" fontId="3" fillId="6" borderId="29" xfId="0" applyNumberFormat="1" applyFont="1" applyFill="1" applyBorder="1" applyAlignment="1">
      <alignment horizontal="center" vertical="top" wrapText="1"/>
    </xf>
    <xf numFmtId="0" fontId="7" fillId="6" borderId="15" xfId="0" applyFont="1" applyFill="1" applyBorder="1" applyAlignment="1">
      <alignment horizontal="center" vertical="center" wrapText="1"/>
    </xf>
    <xf numFmtId="3" fontId="3" fillId="0" borderId="17" xfId="0" applyNumberFormat="1" applyFont="1" applyFill="1" applyBorder="1" applyAlignment="1">
      <alignment horizontal="center" vertical="top" wrapText="1"/>
    </xf>
    <xf numFmtId="3" fontId="3" fillId="6" borderId="13" xfId="0" applyNumberFormat="1" applyFont="1" applyFill="1" applyBorder="1" applyAlignment="1">
      <alignment horizontal="center" vertical="top" wrapText="1"/>
    </xf>
    <xf numFmtId="49" fontId="5" fillId="11" borderId="66" xfId="0" applyNumberFormat="1" applyFont="1" applyFill="1" applyBorder="1" applyAlignment="1">
      <alignment horizontal="center" vertical="top"/>
    </xf>
    <xf numFmtId="49" fontId="5" fillId="11" borderId="35" xfId="0" applyNumberFormat="1" applyFont="1" applyFill="1" applyBorder="1" applyAlignment="1">
      <alignment horizontal="center" vertical="top"/>
    </xf>
    <xf numFmtId="0" fontId="7" fillId="6" borderId="34" xfId="0" applyFont="1" applyFill="1" applyBorder="1" applyAlignment="1">
      <alignment horizontal="center" vertical="center" textRotation="90" wrapText="1"/>
    </xf>
    <xf numFmtId="0" fontId="3" fillId="0" borderId="24" xfId="0" applyFont="1" applyBorder="1" applyAlignment="1">
      <alignment horizontal="center" vertical="center"/>
    </xf>
    <xf numFmtId="0" fontId="3" fillId="6" borderId="76" xfId="0" applyFont="1" applyFill="1" applyBorder="1" applyAlignment="1">
      <alignment vertical="center" wrapText="1"/>
    </xf>
    <xf numFmtId="165" fontId="5" fillId="8" borderId="18" xfId="0" applyNumberFormat="1" applyFont="1" applyFill="1" applyBorder="1" applyAlignment="1">
      <alignment horizontal="center" vertical="top" wrapText="1"/>
    </xf>
    <xf numFmtId="165" fontId="3" fillId="0" borderId="18" xfId="0" applyNumberFormat="1" applyFont="1" applyBorder="1" applyAlignment="1">
      <alignment horizontal="center" vertical="top" wrapText="1"/>
    </xf>
    <xf numFmtId="165" fontId="3" fillId="8" borderId="18" xfId="0" applyNumberFormat="1" applyFont="1" applyFill="1" applyBorder="1" applyAlignment="1">
      <alignment horizontal="center" vertical="top" wrapText="1"/>
    </xf>
    <xf numFmtId="165" fontId="3" fillId="6" borderId="26" xfId="0" applyNumberFormat="1" applyFont="1" applyFill="1" applyBorder="1" applyAlignment="1">
      <alignment horizontal="center" vertical="top"/>
    </xf>
    <xf numFmtId="165" fontId="3" fillId="6" borderId="44" xfId="0" applyNumberFormat="1" applyFont="1" applyFill="1" applyBorder="1" applyAlignment="1">
      <alignment horizontal="center" vertical="top"/>
    </xf>
    <xf numFmtId="165" fontId="3" fillId="6" borderId="0" xfId="0" applyNumberFormat="1" applyFont="1" applyFill="1" applyBorder="1" applyAlignment="1">
      <alignment horizontal="center" vertical="top"/>
    </xf>
    <xf numFmtId="165" fontId="3" fillId="6" borderId="5" xfId="0" applyNumberFormat="1" applyFont="1" applyFill="1" applyBorder="1" applyAlignment="1">
      <alignment horizontal="center" vertical="top"/>
    </xf>
    <xf numFmtId="165" fontId="3" fillId="6" borderId="19" xfId="0" applyNumberFormat="1" applyFont="1" applyFill="1" applyBorder="1" applyAlignment="1">
      <alignment horizontal="center" vertical="top"/>
    </xf>
    <xf numFmtId="165" fontId="3" fillId="6" borderId="18" xfId="0" applyNumberFormat="1" applyFont="1" applyFill="1" applyBorder="1" applyAlignment="1">
      <alignment horizontal="center" vertical="top"/>
    </xf>
    <xf numFmtId="165" fontId="5" fillId="3" borderId="20" xfId="0" applyNumberFormat="1" applyFont="1" applyFill="1" applyBorder="1" applyAlignment="1">
      <alignment horizontal="center" vertical="top"/>
    </xf>
    <xf numFmtId="165" fontId="3" fillId="6" borderId="52" xfId="0" applyNumberFormat="1" applyFont="1" applyFill="1" applyBorder="1" applyAlignment="1">
      <alignment horizontal="center" vertical="top"/>
    </xf>
    <xf numFmtId="165" fontId="5" fillId="4" borderId="55" xfId="0" applyNumberFormat="1" applyFont="1" applyFill="1" applyBorder="1" applyAlignment="1">
      <alignment horizontal="center" vertical="top"/>
    </xf>
    <xf numFmtId="49" fontId="5" fillId="9" borderId="42" xfId="0" applyNumberFormat="1" applyFont="1" applyFill="1" applyBorder="1" applyAlignment="1">
      <alignment horizontal="center" vertical="top"/>
    </xf>
    <xf numFmtId="0" fontId="3" fillId="0" borderId="53" xfId="0" applyFont="1" applyBorder="1" applyAlignment="1">
      <alignment horizontal="center" vertical="center" textRotation="90" wrapText="1"/>
    </xf>
    <xf numFmtId="0" fontId="5" fillId="6" borderId="62" xfId="0" applyFont="1" applyFill="1" applyBorder="1" applyAlignment="1">
      <alignment horizontal="center" vertical="top" wrapText="1"/>
    </xf>
    <xf numFmtId="0" fontId="5" fillId="6" borderId="64" xfId="0" applyFont="1" applyFill="1" applyBorder="1" applyAlignment="1">
      <alignment horizontal="center" vertical="top" wrapText="1"/>
    </xf>
    <xf numFmtId="0" fontId="5" fillId="6" borderId="34" xfId="0" applyFont="1" applyFill="1" applyBorder="1" applyAlignment="1">
      <alignment horizontal="center" vertical="top" wrapText="1"/>
    </xf>
    <xf numFmtId="3" fontId="5" fillId="6" borderId="23" xfId="0" applyNumberFormat="1" applyFont="1" applyFill="1" applyBorder="1" applyAlignment="1">
      <alignment horizontal="center" vertical="top" wrapText="1"/>
    </xf>
    <xf numFmtId="3" fontId="5" fillId="6" borderId="13" xfId="0" applyNumberFormat="1" applyFont="1" applyFill="1" applyBorder="1" applyAlignment="1">
      <alignment horizontal="center" vertical="top" wrapText="1"/>
    </xf>
    <xf numFmtId="165" fontId="3" fillId="6" borderId="41" xfId="0" applyNumberFormat="1" applyFont="1" applyFill="1" applyBorder="1" applyAlignment="1">
      <alignment horizontal="center" vertical="top"/>
    </xf>
    <xf numFmtId="165" fontId="3" fillId="6" borderId="9" xfId="0" applyNumberFormat="1" applyFont="1" applyFill="1" applyBorder="1" applyAlignment="1">
      <alignment horizontal="center" vertical="top"/>
    </xf>
    <xf numFmtId="165" fontId="3" fillId="6" borderId="40" xfId="0" applyNumberFormat="1" applyFont="1" applyFill="1" applyBorder="1" applyAlignment="1">
      <alignment horizontal="center" vertical="top"/>
    </xf>
    <xf numFmtId="165" fontId="3" fillId="6" borderId="37" xfId="0" applyNumberFormat="1" applyFont="1" applyFill="1" applyBorder="1" applyAlignment="1">
      <alignment horizontal="center" vertical="top"/>
    </xf>
    <xf numFmtId="165" fontId="3" fillId="6" borderId="66" xfId="0" applyNumberFormat="1" applyFont="1" applyFill="1" applyBorder="1" applyAlignment="1">
      <alignment horizontal="center" vertical="top"/>
    </xf>
    <xf numFmtId="0" fontId="3" fillId="6" borderId="0" xfId="0" applyFont="1" applyFill="1" applyBorder="1" applyAlignment="1">
      <alignment vertical="top" wrapText="1"/>
    </xf>
    <xf numFmtId="0" fontId="3" fillId="0" borderId="63" xfId="0" applyFont="1" applyBorder="1" applyAlignment="1">
      <alignment horizontal="center" vertical="center" textRotation="90"/>
    </xf>
    <xf numFmtId="165" fontId="3" fillId="0" borderId="19" xfId="0" applyNumberFormat="1" applyFont="1" applyBorder="1" applyAlignment="1">
      <alignment horizontal="center" vertical="top"/>
    </xf>
    <xf numFmtId="3" fontId="3" fillId="6" borderId="45" xfId="0" applyNumberFormat="1" applyFont="1" applyFill="1" applyBorder="1" applyAlignment="1">
      <alignment horizontal="center" vertical="top" wrapText="1"/>
    </xf>
    <xf numFmtId="3" fontId="3" fillId="6" borderId="43" xfId="0" applyNumberFormat="1" applyFont="1" applyFill="1" applyBorder="1" applyAlignment="1">
      <alignment horizontal="center" vertical="top" wrapText="1"/>
    </xf>
    <xf numFmtId="3" fontId="3" fillId="6" borderId="27" xfId="0" applyNumberFormat="1" applyFont="1" applyFill="1" applyBorder="1" applyAlignment="1">
      <alignment horizontal="center" vertical="top" wrapText="1"/>
    </xf>
    <xf numFmtId="165" fontId="3" fillId="6" borderId="48" xfId="0" applyNumberFormat="1" applyFont="1" applyFill="1" applyBorder="1" applyAlignment="1">
      <alignment horizontal="center" vertical="top" wrapText="1"/>
    </xf>
    <xf numFmtId="3" fontId="3" fillId="6" borderId="13" xfId="1" applyNumberFormat="1" applyFont="1" applyFill="1" applyBorder="1" applyAlignment="1">
      <alignment horizontal="center" vertical="top"/>
    </xf>
    <xf numFmtId="3" fontId="3" fillId="6" borderId="29" xfId="1" applyNumberFormat="1" applyFont="1" applyFill="1" applyBorder="1" applyAlignment="1">
      <alignment horizontal="center" vertical="top"/>
    </xf>
    <xf numFmtId="1" fontId="3" fillId="6" borderId="13" xfId="0" applyNumberFormat="1" applyFont="1" applyFill="1" applyBorder="1" applyAlignment="1">
      <alignment horizontal="center" vertical="top" wrapText="1"/>
    </xf>
    <xf numFmtId="164" fontId="2" fillId="6" borderId="17" xfId="0" applyNumberFormat="1" applyFont="1" applyFill="1" applyBorder="1" applyAlignment="1">
      <alignment horizontal="center" vertical="center" wrapText="1"/>
    </xf>
    <xf numFmtId="0" fontId="3" fillId="0" borderId="9" xfId="0" applyFont="1" applyFill="1" applyBorder="1" applyAlignment="1">
      <alignment vertical="top" wrapText="1"/>
    </xf>
    <xf numFmtId="4" fontId="3" fillId="2" borderId="45" xfId="0" applyNumberFormat="1" applyFont="1" applyFill="1" applyBorder="1" applyAlignment="1">
      <alignment horizontal="center" vertical="top"/>
    </xf>
    <xf numFmtId="165" fontId="3" fillId="6" borderId="50" xfId="0" applyNumberFormat="1" applyFont="1" applyFill="1" applyBorder="1" applyAlignment="1">
      <alignment horizontal="center" vertical="top"/>
    </xf>
    <xf numFmtId="165" fontId="3" fillId="6" borderId="47" xfId="0" applyNumberFormat="1" applyFont="1" applyFill="1" applyBorder="1" applyAlignment="1">
      <alignment horizontal="center" vertical="top"/>
    </xf>
    <xf numFmtId="165" fontId="3" fillId="6" borderId="48" xfId="0" applyNumberFormat="1" applyFont="1" applyFill="1" applyBorder="1" applyAlignment="1">
      <alignment horizontal="center" vertical="center"/>
    </xf>
    <xf numFmtId="165" fontId="3" fillId="6" borderId="8" xfId="0" applyNumberFormat="1" applyFont="1" applyFill="1" applyBorder="1" applyAlignment="1">
      <alignment horizontal="center" vertical="center"/>
    </xf>
    <xf numFmtId="165" fontId="3" fillId="6" borderId="88" xfId="0" applyNumberFormat="1" applyFont="1" applyFill="1" applyBorder="1" applyAlignment="1">
      <alignment horizontal="center" vertical="top"/>
    </xf>
    <xf numFmtId="165" fontId="3" fillId="6" borderId="91" xfId="0" applyNumberFormat="1" applyFont="1" applyFill="1" applyBorder="1" applyAlignment="1">
      <alignment horizontal="center" vertical="top"/>
    </xf>
    <xf numFmtId="165" fontId="5" fillId="8" borderId="57" xfId="0" applyNumberFormat="1" applyFont="1" applyFill="1" applyBorder="1" applyAlignment="1">
      <alignment horizontal="center" vertical="top"/>
    </xf>
    <xf numFmtId="165" fontId="3" fillId="6" borderId="65" xfId="0" applyNumberFormat="1" applyFont="1" applyFill="1" applyBorder="1" applyAlignment="1">
      <alignment horizontal="center" vertical="top"/>
    </xf>
    <xf numFmtId="165" fontId="3" fillId="6" borderId="8" xfId="0" applyNumberFormat="1" applyFont="1" applyFill="1" applyBorder="1" applyAlignment="1">
      <alignment horizontal="center" vertical="top" wrapText="1"/>
    </xf>
    <xf numFmtId="165" fontId="3" fillId="6" borderId="19" xfId="0" applyNumberFormat="1" applyFont="1" applyFill="1" applyBorder="1" applyAlignment="1">
      <alignment horizontal="center" vertical="top" wrapText="1"/>
    </xf>
    <xf numFmtId="0" fontId="3" fillId="0" borderId="42" xfId="0" applyFont="1" applyBorder="1" applyAlignment="1">
      <alignment horizontal="center" vertical="center"/>
    </xf>
    <xf numFmtId="3" fontId="3" fillId="6" borderId="45" xfId="0" applyNumberFormat="1" applyFont="1" applyFill="1" applyBorder="1" applyAlignment="1">
      <alignment horizontal="center" vertical="top"/>
    </xf>
    <xf numFmtId="3" fontId="3" fillId="6" borderId="43" xfId="0" applyNumberFormat="1" applyFont="1" applyFill="1" applyBorder="1" applyAlignment="1">
      <alignment horizontal="center" vertical="top"/>
    </xf>
    <xf numFmtId="3" fontId="3" fillId="6" borderId="27" xfId="0" applyNumberFormat="1" applyFont="1" applyFill="1" applyBorder="1" applyAlignment="1">
      <alignment horizontal="center" vertical="top"/>
    </xf>
    <xf numFmtId="3" fontId="3" fillId="6" borderId="45" xfId="0" applyNumberFormat="1" applyFont="1" applyFill="1" applyBorder="1" applyAlignment="1">
      <alignment vertical="top" wrapText="1"/>
    </xf>
    <xf numFmtId="0" fontId="3" fillId="6" borderId="13" xfId="0" applyFont="1" applyFill="1" applyBorder="1" applyAlignment="1">
      <alignment horizontal="center" vertical="top"/>
    </xf>
    <xf numFmtId="0" fontId="3" fillId="6" borderId="72" xfId="0" applyFont="1" applyFill="1" applyBorder="1" applyAlignment="1">
      <alignment horizontal="center" vertical="center"/>
    </xf>
    <xf numFmtId="3" fontId="3" fillId="6" borderId="13" xfId="0" applyNumberFormat="1" applyFont="1" applyFill="1" applyBorder="1" applyAlignment="1">
      <alignment horizontal="center" vertical="top"/>
    </xf>
    <xf numFmtId="3" fontId="3" fillId="6" borderId="17" xfId="0" applyNumberFormat="1" applyFont="1" applyFill="1" applyBorder="1" applyAlignment="1">
      <alignment horizontal="center" vertical="top"/>
    </xf>
    <xf numFmtId="3" fontId="3" fillId="6" borderId="29" xfId="0" applyNumberFormat="1" applyFont="1" applyFill="1" applyBorder="1" applyAlignment="1">
      <alignment horizontal="center" vertical="top"/>
    </xf>
    <xf numFmtId="165" fontId="5" fillId="8" borderId="30" xfId="0" applyNumberFormat="1" applyFont="1" applyFill="1" applyBorder="1" applyAlignment="1">
      <alignment horizontal="center" vertical="top"/>
    </xf>
    <xf numFmtId="0" fontId="5" fillId="9" borderId="58" xfId="0" applyFont="1" applyFill="1" applyBorder="1" applyAlignment="1">
      <alignment horizontal="left" vertical="top" wrapText="1"/>
    </xf>
    <xf numFmtId="165" fontId="3" fillId="2" borderId="35" xfId="0" applyNumberFormat="1" applyFont="1" applyFill="1" applyBorder="1" applyAlignment="1">
      <alignment horizontal="center" vertical="top"/>
    </xf>
    <xf numFmtId="165" fontId="20" fillId="8" borderId="57" xfId="0" applyNumberFormat="1" applyFont="1" applyFill="1" applyBorder="1" applyAlignment="1">
      <alignment horizontal="center" vertical="top"/>
    </xf>
    <xf numFmtId="0" fontId="3" fillId="6" borderId="41" xfId="0" applyFont="1" applyFill="1" applyBorder="1" applyAlignment="1">
      <alignment horizontal="center" vertical="top" wrapText="1"/>
    </xf>
    <xf numFmtId="3" fontId="3" fillId="6" borderId="72" xfId="0" applyNumberFormat="1" applyFont="1" applyFill="1" applyBorder="1" applyAlignment="1">
      <alignment horizontal="center" vertical="top"/>
    </xf>
    <xf numFmtId="3" fontId="3" fillId="6" borderId="22" xfId="0" applyNumberFormat="1" applyFont="1" applyFill="1" applyBorder="1" applyAlignment="1">
      <alignment horizontal="center" vertical="top"/>
    </xf>
    <xf numFmtId="165" fontId="3" fillId="6" borderId="49" xfId="0" applyNumberFormat="1" applyFont="1" applyFill="1" applyBorder="1" applyAlignment="1">
      <alignment horizontal="center" vertical="top"/>
    </xf>
    <xf numFmtId="49" fontId="3" fillId="6" borderId="92" xfId="0" applyNumberFormat="1" applyFont="1" applyFill="1" applyBorder="1" applyAlignment="1">
      <alignment horizontal="center" vertical="top" wrapText="1"/>
    </xf>
    <xf numFmtId="49" fontId="3" fillId="6" borderId="70" xfId="0" applyNumberFormat="1" applyFont="1" applyFill="1" applyBorder="1" applyAlignment="1">
      <alignment horizontal="center" vertical="top" wrapText="1"/>
    </xf>
    <xf numFmtId="0" fontId="3" fillId="6" borderId="13" xfId="0" applyFont="1" applyFill="1" applyBorder="1" applyAlignment="1">
      <alignment horizontal="center" vertical="top" wrapText="1"/>
    </xf>
    <xf numFmtId="0" fontId="3" fillId="6" borderId="29" xfId="0" applyFont="1" applyFill="1" applyBorder="1" applyAlignment="1">
      <alignment horizontal="center" vertical="top" wrapText="1"/>
    </xf>
    <xf numFmtId="0" fontId="3" fillId="6" borderId="27" xfId="0" applyFont="1" applyFill="1" applyBorder="1" applyAlignment="1">
      <alignment horizontal="center" vertical="top" wrapText="1"/>
    </xf>
    <xf numFmtId="3" fontId="5" fillId="6" borderId="24" xfId="0" applyNumberFormat="1" applyFont="1" applyFill="1" applyBorder="1" applyAlignment="1">
      <alignment horizontal="center" vertical="top" wrapText="1"/>
    </xf>
    <xf numFmtId="3" fontId="5" fillId="6" borderId="15" xfId="0" applyNumberFormat="1" applyFont="1" applyFill="1" applyBorder="1" applyAlignment="1">
      <alignment horizontal="center" vertical="top" wrapText="1"/>
    </xf>
    <xf numFmtId="3" fontId="3" fillId="6" borderId="28" xfId="0" applyNumberFormat="1" applyFont="1" applyFill="1" applyBorder="1" applyAlignment="1">
      <alignment horizontal="center" vertical="top" wrapText="1"/>
    </xf>
    <xf numFmtId="3" fontId="3" fillId="6" borderId="1" xfId="0" applyNumberFormat="1" applyFont="1" applyFill="1" applyBorder="1" applyAlignment="1">
      <alignment horizontal="center" vertical="top" wrapText="1"/>
    </xf>
    <xf numFmtId="1" fontId="3" fillId="6" borderId="72" xfId="0" applyNumberFormat="1" applyFont="1" applyFill="1" applyBorder="1" applyAlignment="1">
      <alignment horizontal="center" vertical="top" wrapText="1"/>
    </xf>
    <xf numFmtId="3" fontId="3" fillId="6" borderId="1" xfId="0" applyNumberFormat="1" applyFont="1" applyFill="1" applyBorder="1" applyAlignment="1">
      <alignment horizontal="center" vertical="top"/>
    </xf>
    <xf numFmtId="0" fontId="3" fillId="6" borderId="80" xfId="0" applyFont="1" applyFill="1" applyBorder="1" applyAlignment="1">
      <alignment horizontal="left" vertical="top" wrapText="1"/>
    </xf>
    <xf numFmtId="3" fontId="3" fillId="6" borderId="17" xfId="1" applyNumberFormat="1" applyFont="1" applyFill="1" applyBorder="1" applyAlignment="1">
      <alignment horizontal="center" vertical="top"/>
    </xf>
    <xf numFmtId="3" fontId="3" fillId="6" borderId="85" xfId="1" applyNumberFormat="1" applyFont="1" applyFill="1" applyBorder="1" applyAlignment="1">
      <alignment horizontal="center" vertical="top"/>
    </xf>
    <xf numFmtId="0" fontId="5" fillId="2" borderId="13" xfId="0" applyFont="1" applyFill="1" applyBorder="1" applyAlignment="1">
      <alignment horizontal="center" vertical="top" wrapText="1"/>
    </xf>
    <xf numFmtId="3" fontId="11" fillId="6" borderId="66" xfId="0" applyNumberFormat="1" applyFont="1" applyFill="1" applyBorder="1" applyAlignment="1">
      <alignment horizontal="center" vertical="top"/>
    </xf>
    <xf numFmtId="165" fontId="11" fillId="6" borderId="41" xfId="0" applyNumberFormat="1" applyFont="1" applyFill="1" applyBorder="1" applyAlignment="1">
      <alignment horizontal="center" vertical="top"/>
    </xf>
    <xf numFmtId="3" fontId="3" fillId="6" borderId="54" xfId="0" applyNumberFormat="1" applyFont="1" applyFill="1" applyBorder="1" applyAlignment="1">
      <alignment vertical="top" wrapText="1"/>
    </xf>
    <xf numFmtId="3" fontId="3" fillId="6" borderId="22" xfId="0" applyNumberFormat="1" applyFont="1" applyFill="1" applyBorder="1" applyAlignment="1">
      <alignment vertical="top" wrapText="1"/>
    </xf>
    <xf numFmtId="165" fontId="3" fillId="0" borderId="0" xfId="0" applyNumberFormat="1" applyFont="1" applyFill="1" applyAlignment="1">
      <alignment vertical="top"/>
    </xf>
    <xf numFmtId="3" fontId="3" fillId="6" borderId="28" xfId="0" applyNumberFormat="1" applyFont="1" applyFill="1" applyBorder="1" applyAlignment="1">
      <alignment horizontal="center" vertical="top"/>
    </xf>
    <xf numFmtId="0" fontId="5" fillId="6" borderId="11" xfId="0" applyFont="1" applyFill="1" applyBorder="1" applyAlignment="1">
      <alignment vertical="top" wrapText="1"/>
    </xf>
    <xf numFmtId="0" fontId="5" fillId="6" borderId="29" xfId="0" applyFont="1" applyFill="1" applyBorder="1" applyAlignment="1">
      <alignment horizontal="left" vertical="top" wrapText="1"/>
    </xf>
    <xf numFmtId="49" fontId="5" fillId="6" borderId="25" xfId="0" applyNumberFormat="1" applyFont="1" applyFill="1" applyBorder="1" applyAlignment="1">
      <alignment horizontal="center" vertical="top"/>
    </xf>
    <xf numFmtId="0" fontId="3" fillId="6" borderId="26" xfId="0" applyFont="1" applyFill="1" applyBorder="1" applyAlignment="1">
      <alignment vertical="top" wrapText="1"/>
    </xf>
    <xf numFmtId="0" fontId="3" fillId="6" borderId="10" xfId="0" applyFont="1" applyFill="1" applyBorder="1" applyAlignment="1">
      <alignment vertical="top" wrapText="1"/>
    </xf>
    <xf numFmtId="0" fontId="5" fillId="6" borderId="62" xfId="0" applyFont="1" applyFill="1" applyBorder="1" applyAlignment="1">
      <alignment horizontal="center" vertical="center" wrapText="1"/>
    </xf>
    <xf numFmtId="0" fontId="3" fillId="3" borderId="59" xfId="0" applyFont="1" applyFill="1" applyBorder="1" applyAlignment="1">
      <alignment horizontal="center" vertical="top" wrapText="1"/>
    </xf>
    <xf numFmtId="49" fontId="5" fillId="0" borderId="15" xfId="0" applyNumberFormat="1" applyFont="1" applyBorder="1" applyAlignment="1">
      <alignment horizontal="center" vertical="top"/>
    </xf>
    <xf numFmtId="0" fontId="5" fillId="3" borderId="59" xfId="0" applyFont="1" applyFill="1" applyBorder="1" applyAlignment="1">
      <alignment horizontal="left" vertical="top" wrapText="1"/>
    </xf>
    <xf numFmtId="49" fontId="5" fillId="3" borderId="23" xfId="0" applyNumberFormat="1" applyFont="1" applyFill="1" applyBorder="1" applyAlignment="1">
      <alignment horizontal="center" vertical="top" wrapText="1"/>
    </xf>
    <xf numFmtId="49" fontId="5" fillId="6" borderId="23" xfId="0" applyNumberFormat="1" applyFont="1" applyFill="1" applyBorder="1" applyAlignment="1">
      <alignment horizontal="center" vertical="top" wrapText="1"/>
    </xf>
    <xf numFmtId="3" fontId="3" fillId="0" borderId="23" xfId="0" applyNumberFormat="1" applyFont="1" applyFill="1" applyBorder="1" applyAlignment="1">
      <alignment horizontal="center" vertical="top"/>
    </xf>
    <xf numFmtId="49" fontId="5" fillId="9" borderId="45" xfId="0" applyNumberFormat="1" applyFont="1" applyFill="1" applyBorder="1" applyAlignment="1">
      <alignment horizontal="center" vertical="top"/>
    </xf>
    <xf numFmtId="49" fontId="5" fillId="6" borderId="42" xfId="0" applyNumberFormat="1" applyFont="1" applyFill="1" applyBorder="1" applyAlignment="1">
      <alignment horizontal="center" vertical="top"/>
    </xf>
    <xf numFmtId="0" fontId="21" fillId="6" borderId="30" xfId="0" applyFont="1" applyFill="1" applyBorder="1" applyAlignment="1">
      <alignment vertical="top" wrapText="1"/>
    </xf>
    <xf numFmtId="0" fontId="5" fillId="0" borderId="20" xfId="0" applyFont="1" applyBorder="1" applyAlignment="1">
      <alignment horizontal="center" vertical="center" wrapText="1"/>
    </xf>
    <xf numFmtId="49" fontId="3" fillId="6" borderId="86" xfId="0" applyNumberFormat="1" applyFont="1" applyFill="1" applyBorder="1" applyAlignment="1">
      <alignment horizontal="center" vertical="top" wrapText="1"/>
    </xf>
    <xf numFmtId="1" fontId="3" fillId="6" borderId="78" xfId="0" applyNumberFormat="1" applyFont="1" applyFill="1" applyBorder="1" applyAlignment="1">
      <alignment horizontal="center" vertical="top" wrapText="1"/>
    </xf>
    <xf numFmtId="165" fontId="3" fillId="0" borderId="0" xfId="0" applyNumberFormat="1" applyFont="1" applyBorder="1" applyAlignment="1">
      <alignment vertical="top"/>
    </xf>
    <xf numFmtId="0" fontId="2" fillId="6" borderId="13" xfId="0" applyFont="1" applyFill="1" applyBorder="1" applyAlignment="1">
      <alignment horizontal="center" vertical="center" textRotation="90"/>
    </xf>
    <xf numFmtId="0" fontId="2" fillId="6" borderId="23" xfId="0" applyFont="1" applyFill="1" applyBorder="1" applyAlignment="1">
      <alignment horizontal="center" vertical="center" textRotation="90"/>
    </xf>
    <xf numFmtId="3" fontId="3" fillId="6" borderId="86" xfId="1" applyNumberFormat="1" applyFont="1" applyFill="1" applyBorder="1" applyAlignment="1">
      <alignment horizontal="center" vertical="top"/>
    </xf>
    <xf numFmtId="0" fontId="3" fillId="6" borderId="86" xfId="0" applyFont="1" applyFill="1" applyBorder="1" applyAlignment="1">
      <alignment horizontal="center" vertical="center"/>
    </xf>
    <xf numFmtId="0" fontId="3" fillId="6" borderId="66" xfId="0" applyFont="1" applyFill="1" applyBorder="1" applyAlignment="1">
      <alignment vertical="top" wrapText="1"/>
    </xf>
    <xf numFmtId="49" fontId="3" fillId="6" borderId="42" xfId="0" applyNumberFormat="1" applyFont="1" applyFill="1" applyBorder="1" applyAlignment="1">
      <alignment horizontal="center" vertical="top" wrapText="1"/>
    </xf>
    <xf numFmtId="3" fontId="3" fillId="6" borderId="24" xfId="0" applyNumberFormat="1" applyFont="1" applyFill="1" applyBorder="1" applyAlignment="1">
      <alignment horizontal="center" vertical="top"/>
    </xf>
    <xf numFmtId="49" fontId="3" fillId="6" borderId="45" xfId="0" applyNumberFormat="1" applyFont="1" applyFill="1" applyBorder="1" applyAlignment="1">
      <alignment horizontal="center" vertical="top" wrapText="1"/>
    </xf>
    <xf numFmtId="3" fontId="3" fillId="6" borderId="15" xfId="0" applyNumberFormat="1" applyFont="1" applyFill="1" applyBorder="1" applyAlignment="1">
      <alignment horizontal="center" vertical="top"/>
    </xf>
    <xf numFmtId="3" fontId="11" fillId="6" borderId="54" xfId="0" applyNumberFormat="1" applyFont="1" applyFill="1" applyBorder="1" applyAlignment="1">
      <alignment horizontal="center" vertical="top"/>
    </xf>
    <xf numFmtId="165" fontId="3" fillId="6" borderId="8" xfId="0" applyNumberFormat="1" applyFont="1" applyFill="1" applyBorder="1" applyAlignment="1">
      <alignment horizontal="center" vertical="top"/>
    </xf>
    <xf numFmtId="0" fontId="5" fillId="6" borderId="34" xfId="0" applyFont="1" applyFill="1" applyBorder="1" applyAlignment="1">
      <alignment horizontal="center" vertical="center" wrapText="1"/>
    </xf>
    <xf numFmtId="165" fontId="3" fillId="6" borderId="0" xfId="0" applyNumberFormat="1" applyFont="1" applyFill="1" applyBorder="1" applyAlignment="1">
      <alignment horizontal="center" vertical="top" wrapText="1"/>
    </xf>
    <xf numFmtId="49" fontId="3" fillId="0" borderId="0" xfId="0" applyNumberFormat="1" applyFont="1" applyAlignment="1">
      <alignment vertical="top"/>
    </xf>
    <xf numFmtId="49" fontId="3" fillId="0" borderId="0" xfId="0" applyNumberFormat="1" applyFont="1" applyAlignment="1">
      <alignment horizontal="center" vertical="top"/>
    </xf>
    <xf numFmtId="3" fontId="3" fillId="0" borderId="0" xfId="0" applyNumberFormat="1" applyFont="1" applyAlignment="1">
      <alignment horizontal="center" vertical="center" wrapText="1"/>
    </xf>
    <xf numFmtId="0" fontId="3" fillId="3" borderId="58" xfId="0" applyFont="1" applyFill="1" applyBorder="1" applyAlignment="1">
      <alignment horizontal="center" vertical="top" wrapText="1"/>
    </xf>
    <xf numFmtId="49" fontId="5" fillId="3" borderId="13" xfId="0" applyNumberFormat="1" applyFont="1" applyFill="1" applyBorder="1" applyAlignment="1">
      <alignment horizontal="center" vertical="top" wrapText="1"/>
    </xf>
    <xf numFmtId="49" fontId="5" fillId="3" borderId="21" xfId="0" applyNumberFormat="1" applyFont="1" applyFill="1" applyBorder="1" applyAlignment="1">
      <alignment horizontal="center" vertical="top"/>
    </xf>
    <xf numFmtId="0" fontId="5" fillId="3" borderId="58" xfId="0" applyFont="1" applyFill="1" applyBorder="1" applyAlignment="1">
      <alignment horizontal="left" vertical="top" wrapText="1"/>
    </xf>
    <xf numFmtId="0" fontId="3" fillId="2" borderId="9" xfId="0" applyFont="1" applyFill="1" applyBorder="1" applyAlignment="1">
      <alignment horizontal="left" vertical="top" wrapText="1"/>
    </xf>
    <xf numFmtId="0" fontId="5" fillId="2" borderId="15" xfId="0" applyFont="1" applyFill="1" applyBorder="1" applyAlignment="1">
      <alignment horizontal="center" vertical="top" wrapText="1"/>
    </xf>
    <xf numFmtId="49" fontId="5" fillId="10" borderId="9" xfId="0" applyNumberFormat="1" applyFont="1" applyFill="1" applyBorder="1" applyAlignment="1">
      <alignment horizontal="center" vertical="top" wrapText="1"/>
    </xf>
    <xf numFmtId="0" fontId="3" fillId="0" borderId="0" xfId="0" applyFont="1" applyAlignment="1">
      <alignment horizontal="left" vertical="top" wrapText="1"/>
    </xf>
    <xf numFmtId="0" fontId="3" fillId="0" borderId="0" xfId="0" applyNumberFormat="1" applyFont="1" applyAlignment="1">
      <alignment vertical="top"/>
    </xf>
    <xf numFmtId="165" fontId="3" fillId="8" borderId="19" xfId="0" applyNumberFormat="1" applyFont="1" applyFill="1" applyBorder="1" applyAlignment="1">
      <alignment horizontal="center" vertical="top"/>
    </xf>
    <xf numFmtId="165" fontId="3" fillId="6" borderId="23" xfId="0" applyNumberFormat="1" applyFont="1" applyFill="1" applyBorder="1" applyAlignment="1">
      <alignment vertical="top"/>
    </xf>
    <xf numFmtId="165" fontId="3" fillId="6" borderId="15" xfId="0" applyNumberFormat="1" applyFont="1" applyFill="1" applyBorder="1" applyAlignment="1">
      <alignment vertical="top"/>
    </xf>
    <xf numFmtId="0" fontId="5" fillId="2" borderId="29" xfId="0" applyFont="1" applyFill="1" applyBorder="1" applyAlignment="1">
      <alignment horizontal="center" vertical="top" wrapText="1"/>
    </xf>
    <xf numFmtId="0" fontId="3" fillId="6" borderId="72" xfId="0" applyFont="1" applyFill="1" applyBorder="1" applyAlignment="1">
      <alignment vertical="top" wrapText="1"/>
    </xf>
    <xf numFmtId="0" fontId="3" fillId="6" borderId="2" xfId="0" applyFont="1" applyFill="1" applyBorder="1" applyAlignment="1">
      <alignment vertical="top" wrapText="1"/>
    </xf>
    <xf numFmtId="0" fontId="3" fillId="6" borderId="19" xfId="0" applyFont="1" applyFill="1" applyBorder="1" applyAlignment="1">
      <alignment horizontal="center" vertical="top" wrapText="1"/>
    </xf>
    <xf numFmtId="165" fontId="3" fillId="6" borderId="13" xfId="0" applyNumberFormat="1" applyFont="1" applyFill="1" applyBorder="1" applyAlignment="1">
      <alignment horizontal="center" vertical="top" wrapText="1"/>
    </xf>
    <xf numFmtId="0" fontId="3" fillId="6" borderId="26" xfId="1" applyFont="1" applyFill="1" applyBorder="1" applyAlignment="1">
      <alignment vertical="top" wrapText="1"/>
    </xf>
    <xf numFmtId="0" fontId="3" fillId="6" borderId="0" xfId="0" applyNumberFormat="1" applyFont="1" applyFill="1" applyBorder="1" applyAlignment="1">
      <alignment horizontal="center" vertical="top" wrapText="1"/>
    </xf>
    <xf numFmtId="4" fontId="3" fillId="2" borderId="1" xfId="0" applyNumberFormat="1" applyFont="1" applyFill="1" applyBorder="1" applyAlignment="1">
      <alignment horizontal="center" vertical="top"/>
    </xf>
    <xf numFmtId="49" fontId="5" fillId="6" borderId="22" xfId="0" applyNumberFormat="1" applyFont="1" applyFill="1" applyBorder="1" applyAlignment="1">
      <alignment horizontal="center" vertical="top" wrapText="1"/>
    </xf>
    <xf numFmtId="49" fontId="3" fillId="6" borderId="89" xfId="0" applyNumberFormat="1" applyFont="1" applyFill="1" applyBorder="1" applyAlignment="1">
      <alignment horizontal="center" vertical="top" wrapText="1"/>
    </xf>
    <xf numFmtId="3" fontId="3" fillId="6" borderId="72" xfId="1" applyNumberFormat="1" applyFont="1" applyFill="1" applyBorder="1" applyAlignment="1">
      <alignment horizontal="center" vertical="top"/>
    </xf>
    <xf numFmtId="3" fontId="5" fillId="6" borderId="45" xfId="0" applyNumberFormat="1" applyFont="1" applyFill="1" applyBorder="1" applyAlignment="1">
      <alignment horizontal="center" vertical="top" wrapText="1"/>
    </xf>
    <xf numFmtId="0" fontId="3" fillId="6" borderId="75" xfId="0" applyFont="1" applyFill="1" applyBorder="1" applyAlignment="1">
      <alignment horizontal="center" vertical="center"/>
    </xf>
    <xf numFmtId="0" fontId="3" fillId="6" borderId="9" xfId="0" applyFont="1" applyFill="1" applyBorder="1" applyAlignment="1">
      <alignment vertical="top"/>
    </xf>
    <xf numFmtId="0" fontId="3" fillId="6" borderId="85" xfId="0" applyFont="1" applyFill="1" applyBorder="1" applyAlignment="1">
      <alignment vertical="top" wrapText="1"/>
    </xf>
    <xf numFmtId="0" fontId="3" fillId="6" borderId="15" xfId="0" applyFont="1" applyFill="1" applyBorder="1" applyAlignment="1">
      <alignment vertical="top"/>
    </xf>
    <xf numFmtId="165" fontId="5" fillId="0" borderId="0" xfId="0" applyNumberFormat="1" applyFont="1" applyAlignment="1">
      <alignment horizontal="left" vertical="top"/>
    </xf>
    <xf numFmtId="165" fontId="5" fillId="10" borderId="20" xfId="0" applyNumberFormat="1" applyFont="1" applyFill="1" applyBorder="1" applyAlignment="1">
      <alignment horizontal="center" vertical="top"/>
    </xf>
    <xf numFmtId="165" fontId="5" fillId="4" borderId="20" xfId="0" applyNumberFormat="1" applyFont="1" applyFill="1" applyBorder="1" applyAlignment="1">
      <alignment horizontal="center" vertical="top"/>
    </xf>
    <xf numFmtId="0" fontId="3" fillId="0" borderId="65" xfId="0" applyFont="1" applyFill="1" applyBorder="1" applyAlignment="1">
      <alignment vertical="top" wrapText="1"/>
    </xf>
    <xf numFmtId="3" fontId="3" fillId="6" borderId="32" xfId="0" applyNumberFormat="1" applyFont="1" applyFill="1" applyBorder="1" applyAlignment="1">
      <alignment horizontal="center" vertical="top" wrapText="1"/>
    </xf>
    <xf numFmtId="3" fontId="3" fillId="6" borderId="14" xfId="0" applyNumberFormat="1" applyFont="1" applyFill="1" applyBorder="1" applyAlignment="1">
      <alignment horizontal="center" vertical="top" wrapText="1"/>
    </xf>
    <xf numFmtId="49" fontId="3" fillId="6" borderId="94" xfId="0" applyNumberFormat="1" applyFont="1" applyFill="1" applyBorder="1" applyAlignment="1">
      <alignment horizontal="center" vertical="top" wrapText="1"/>
    </xf>
    <xf numFmtId="49" fontId="3" fillId="6" borderId="87" xfId="0" applyNumberFormat="1" applyFont="1" applyFill="1" applyBorder="1" applyAlignment="1">
      <alignment horizontal="center" vertical="top" wrapText="1"/>
    </xf>
    <xf numFmtId="49" fontId="3" fillId="6" borderId="15" xfId="0" applyNumberFormat="1" applyFont="1" applyFill="1" applyBorder="1" applyAlignment="1">
      <alignment horizontal="center" vertical="top" wrapText="1"/>
    </xf>
    <xf numFmtId="0" fontId="23" fillId="6" borderId="82" xfId="0" applyFont="1" applyFill="1" applyBorder="1" applyAlignment="1">
      <alignment vertical="top" wrapText="1"/>
    </xf>
    <xf numFmtId="1" fontId="3" fillId="6" borderId="0" xfId="0" applyNumberFormat="1" applyFont="1" applyFill="1" applyBorder="1" applyAlignment="1">
      <alignment horizontal="center" vertical="top" wrapText="1"/>
    </xf>
    <xf numFmtId="1" fontId="3" fillId="6" borderId="15" xfId="0" applyNumberFormat="1" applyFont="1" applyFill="1" applyBorder="1" applyAlignment="1">
      <alignment horizontal="center" vertical="top" wrapText="1"/>
    </xf>
    <xf numFmtId="0" fontId="3" fillId="6" borderId="52" xfId="0" applyFont="1" applyFill="1" applyBorder="1" applyAlignment="1">
      <alignment vertical="top" wrapText="1"/>
    </xf>
    <xf numFmtId="0" fontId="3" fillId="6" borderId="35" xfId="0" applyFont="1" applyFill="1" applyBorder="1" applyAlignment="1">
      <alignment vertical="top" wrapText="1"/>
    </xf>
    <xf numFmtId="3" fontId="3" fillId="6" borderId="2" xfId="1" applyNumberFormat="1" applyFont="1" applyFill="1" applyBorder="1" applyAlignment="1">
      <alignment horizontal="center" vertical="top"/>
    </xf>
    <xf numFmtId="49" fontId="15" fillId="10" borderId="30" xfId="0" applyNumberFormat="1" applyFont="1" applyFill="1" applyBorder="1" applyAlignment="1">
      <alignment horizontal="center" vertical="top"/>
    </xf>
    <xf numFmtId="49" fontId="15" fillId="9" borderId="21" xfId="0" applyNumberFormat="1" applyFont="1" applyFill="1" applyBorder="1" applyAlignment="1">
      <alignment horizontal="center" vertical="top"/>
    </xf>
    <xf numFmtId="3" fontId="3" fillId="6" borderId="21" xfId="0" applyNumberFormat="1" applyFont="1" applyFill="1" applyBorder="1" applyAlignment="1">
      <alignment horizontal="left" vertical="top" wrapText="1"/>
    </xf>
    <xf numFmtId="3" fontId="5" fillId="6" borderId="25" xfId="0" applyNumberFormat="1" applyFont="1" applyFill="1" applyBorder="1" applyAlignment="1">
      <alignment horizontal="center" vertical="top" wrapText="1"/>
    </xf>
    <xf numFmtId="49" fontId="15" fillId="6" borderId="25" xfId="0" applyNumberFormat="1" applyFont="1" applyFill="1" applyBorder="1" applyAlignment="1">
      <alignment horizontal="center" vertical="top"/>
    </xf>
    <xf numFmtId="165" fontId="3" fillId="6" borderId="17" xfId="1" applyNumberFormat="1" applyFont="1" applyFill="1" applyBorder="1" applyAlignment="1">
      <alignment horizontal="center" vertical="top" wrapText="1"/>
    </xf>
    <xf numFmtId="3" fontId="3" fillId="6" borderId="13" xfId="1" applyNumberFormat="1" applyFont="1" applyFill="1" applyBorder="1" applyAlignment="1">
      <alignment horizontal="center" vertical="top" wrapText="1"/>
    </xf>
    <xf numFmtId="0" fontId="3" fillId="6" borderId="9" xfId="1" applyFont="1" applyFill="1" applyBorder="1" applyAlignment="1">
      <alignment horizontal="left" vertical="top" wrapText="1"/>
    </xf>
    <xf numFmtId="165" fontId="3" fillId="6" borderId="43" xfId="0" applyNumberFormat="1" applyFont="1" applyFill="1" applyBorder="1" applyAlignment="1">
      <alignment horizontal="center" vertical="top" wrapText="1"/>
    </xf>
    <xf numFmtId="165" fontId="3" fillId="6" borderId="1" xfId="0" applyNumberFormat="1" applyFont="1" applyFill="1" applyBorder="1" applyAlignment="1">
      <alignment horizontal="center" vertical="top" wrapText="1"/>
    </xf>
    <xf numFmtId="165" fontId="3" fillId="6" borderId="70" xfId="0" applyNumberFormat="1" applyFont="1" applyFill="1" applyBorder="1" applyAlignment="1">
      <alignment horizontal="center" vertical="top" wrapText="1"/>
    </xf>
    <xf numFmtId="0" fontId="21" fillId="6" borderId="26" xfId="0" applyFont="1" applyFill="1" applyBorder="1" applyAlignment="1">
      <alignment vertical="top" wrapText="1"/>
    </xf>
    <xf numFmtId="0" fontId="3" fillId="0" borderId="1" xfId="0" applyFont="1" applyFill="1" applyBorder="1" applyAlignment="1">
      <alignment horizontal="center" vertical="top"/>
    </xf>
    <xf numFmtId="0" fontId="3" fillId="0" borderId="89" xfId="0" applyFont="1" applyFill="1" applyBorder="1" applyAlignment="1">
      <alignment horizontal="center" vertical="center"/>
    </xf>
    <xf numFmtId="0" fontId="3" fillId="0" borderId="70" xfId="0" applyFont="1" applyFill="1" applyBorder="1" applyAlignment="1">
      <alignment horizontal="center" vertical="center"/>
    </xf>
    <xf numFmtId="0" fontId="3" fillId="6" borderId="80" xfId="0" applyFont="1" applyFill="1" applyBorder="1" applyAlignment="1">
      <alignment vertical="top" wrapText="1"/>
    </xf>
    <xf numFmtId="165" fontId="3" fillId="0" borderId="9" xfId="0" applyNumberFormat="1" applyFont="1" applyFill="1" applyBorder="1" applyAlignment="1">
      <alignment horizontal="center" vertical="top"/>
    </xf>
    <xf numFmtId="3" fontId="3" fillId="6" borderId="93" xfId="0" applyNumberFormat="1" applyFont="1" applyFill="1" applyBorder="1" applyAlignment="1">
      <alignment horizontal="center" vertical="top"/>
    </xf>
    <xf numFmtId="3" fontId="3" fillId="6" borderId="75" xfId="0" applyNumberFormat="1" applyFont="1" applyFill="1" applyBorder="1" applyAlignment="1">
      <alignment horizontal="center" vertical="top"/>
    </xf>
    <xf numFmtId="0" fontId="3" fillId="12" borderId="13" xfId="0" applyFont="1" applyFill="1" applyBorder="1" applyAlignment="1">
      <alignment horizontal="center" vertical="top"/>
    </xf>
    <xf numFmtId="0" fontId="3" fillId="6" borderId="71" xfId="1" applyFont="1" applyFill="1" applyBorder="1" applyAlignment="1">
      <alignment horizontal="left" vertical="top" wrapText="1"/>
    </xf>
    <xf numFmtId="1" fontId="3" fillId="6" borderId="72" xfId="1" applyNumberFormat="1" applyFont="1" applyFill="1" applyBorder="1" applyAlignment="1">
      <alignment horizontal="center" vertical="top" wrapText="1"/>
    </xf>
    <xf numFmtId="3" fontId="3" fillId="6" borderId="72" xfId="1" applyNumberFormat="1" applyFont="1" applyFill="1" applyBorder="1" applyAlignment="1">
      <alignment horizontal="center" vertical="top" wrapText="1"/>
    </xf>
    <xf numFmtId="3" fontId="5" fillId="10" borderId="9" xfId="0" applyNumberFormat="1" applyFont="1" applyFill="1" applyBorder="1" applyAlignment="1">
      <alignment vertical="top"/>
    </xf>
    <xf numFmtId="3" fontId="5" fillId="3" borderId="13" xfId="0" applyNumberFormat="1" applyFont="1" applyFill="1" applyBorder="1" applyAlignment="1">
      <alignment vertical="top"/>
    </xf>
    <xf numFmtId="49" fontId="5" fillId="6" borderId="13" xfId="0" applyNumberFormat="1" applyFont="1" applyFill="1" applyBorder="1" applyAlignment="1">
      <alignment horizontal="center" vertical="center"/>
    </xf>
    <xf numFmtId="165" fontId="5" fillId="3" borderId="51" xfId="0" applyNumberFormat="1" applyFont="1" applyFill="1" applyBorder="1" applyAlignment="1">
      <alignment horizontal="center" vertical="top"/>
    </xf>
    <xf numFmtId="0" fontId="3" fillId="6" borderId="90" xfId="0" applyFont="1" applyFill="1" applyBorder="1" applyAlignment="1">
      <alignment horizontal="center" vertical="center"/>
    </xf>
    <xf numFmtId="0" fontId="3" fillId="6" borderId="87" xfId="0" applyFont="1" applyFill="1" applyBorder="1" applyAlignment="1">
      <alignment horizontal="center" vertical="center"/>
    </xf>
    <xf numFmtId="165" fontId="3" fillId="6" borderId="29" xfId="0" applyNumberFormat="1" applyFont="1" applyFill="1" applyBorder="1" applyAlignment="1">
      <alignment vertical="top"/>
    </xf>
    <xf numFmtId="3" fontId="3" fillId="6" borderId="29" xfId="1" applyNumberFormat="1" applyFont="1" applyFill="1" applyBorder="1" applyAlignment="1">
      <alignment horizontal="center" vertical="top" wrapText="1"/>
    </xf>
    <xf numFmtId="1" fontId="3" fillId="6" borderId="45" xfId="0" applyNumberFormat="1" applyFont="1" applyFill="1" applyBorder="1" applyAlignment="1">
      <alignment horizontal="center" vertical="top" wrapText="1"/>
    </xf>
    <xf numFmtId="3" fontId="3" fillId="6" borderId="94" xfId="0" applyNumberFormat="1" applyFont="1" applyFill="1" applyBorder="1" applyAlignment="1">
      <alignment horizontal="center" vertical="top"/>
    </xf>
    <xf numFmtId="3" fontId="3" fillId="6" borderId="87" xfId="0" applyNumberFormat="1" applyFont="1" applyFill="1" applyBorder="1" applyAlignment="1">
      <alignment horizontal="center" vertical="top"/>
    </xf>
    <xf numFmtId="3" fontId="3" fillId="6" borderId="0" xfId="0" applyNumberFormat="1" applyFont="1" applyFill="1" applyBorder="1" applyAlignment="1">
      <alignment horizontal="center" vertical="top"/>
    </xf>
    <xf numFmtId="0" fontId="3" fillId="6" borderId="48" xfId="0" applyFont="1" applyFill="1" applyBorder="1" applyAlignment="1">
      <alignment horizontal="center" vertical="top"/>
    </xf>
    <xf numFmtId="49" fontId="5" fillId="6" borderId="45" xfId="0" applyNumberFormat="1" applyFont="1" applyFill="1" applyBorder="1" applyAlignment="1">
      <alignment horizontal="center" vertical="top" wrapText="1"/>
    </xf>
    <xf numFmtId="0" fontId="3" fillId="6" borderId="71" xfId="1" applyFont="1" applyFill="1" applyBorder="1" applyAlignment="1">
      <alignment vertical="top" wrapText="1"/>
    </xf>
    <xf numFmtId="1" fontId="3" fillId="6" borderId="96" xfId="0" applyNumberFormat="1" applyFont="1" applyFill="1" applyBorder="1" applyAlignment="1">
      <alignment horizontal="center" vertical="top" wrapText="1"/>
    </xf>
    <xf numFmtId="1" fontId="3" fillId="6" borderId="79" xfId="0" applyNumberFormat="1" applyFont="1" applyFill="1" applyBorder="1" applyAlignment="1">
      <alignment horizontal="center" vertical="top" wrapText="1"/>
    </xf>
    <xf numFmtId="4" fontId="3" fillId="2" borderId="0" xfId="0" applyNumberFormat="1" applyFont="1" applyFill="1" applyBorder="1" applyAlignment="1">
      <alignment horizontal="center" vertical="top"/>
    </xf>
    <xf numFmtId="49" fontId="3" fillId="0" borderId="0" xfId="0" applyNumberFormat="1" applyFont="1" applyFill="1" applyAlignment="1">
      <alignment vertical="top"/>
    </xf>
    <xf numFmtId="0" fontId="0" fillId="0" borderId="0" xfId="0" applyFill="1" applyAlignment="1">
      <alignment horizontal="left" vertical="top" wrapText="1"/>
    </xf>
    <xf numFmtId="0" fontId="19" fillId="6" borderId="13" xfId="0" applyFont="1" applyFill="1" applyBorder="1" applyAlignment="1">
      <alignment horizontal="left" vertical="top" wrapText="1"/>
    </xf>
    <xf numFmtId="0" fontId="3" fillId="6" borderId="35" xfId="1" applyFont="1" applyFill="1" applyBorder="1" applyAlignment="1">
      <alignment vertical="top" wrapText="1"/>
    </xf>
    <xf numFmtId="0" fontId="3" fillId="12" borderId="13" xfId="0" applyFont="1" applyFill="1" applyBorder="1" applyAlignment="1">
      <alignment horizontal="center" vertical="top" wrapText="1"/>
    </xf>
    <xf numFmtId="0" fontId="3" fillId="0" borderId="13" xfId="0" applyFont="1" applyBorder="1" applyAlignment="1">
      <alignment vertical="top"/>
    </xf>
    <xf numFmtId="0" fontId="3" fillId="0" borderId="15" xfId="0" applyFont="1" applyBorder="1" applyAlignment="1">
      <alignment vertical="top"/>
    </xf>
    <xf numFmtId="165" fontId="3" fillId="6" borderId="44" xfId="0" applyNumberFormat="1" applyFont="1" applyFill="1" applyBorder="1" applyAlignment="1">
      <alignment vertical="top"/>
    </xf>
    <xf numFmtId="165" fontId="3" fillId="6" borderId="28" xfId="0" applyNumberFormat="1" applyFont="1" applyFill="1" applyBorder="1" applyAlignment="1">
      <alignment vertical="top"/>
    </xf>
    <xf numFmtId="3" fontId="5" fillId="6" borderId="13" xfId="0" applyNumberFormat="1" applyFont="1" applyFill="1" applyBorder="1" applyAlignment="1">
      <alignment vertical="top"/>
    </xf>
    <xf numFmtId="0" fontId="3" fillId="6" borderId="12" xfId="0" applyFont="1" applyFill="1" applyBorder="1" applyAlignment="1">
      <alignment horizontal="left" vertical="top" wrapText="1"/>
    </xf>
    <xf numFmtId="3" fontId="11" fillId="6" borderId="60" xfId="0" applyNumberFormat="1" applyFont="1" applyFill="1" applyBorder="1" applyAlignment="1">
      <alignment horizontal="center" vertical="top"/>
    </xf>
    <xf numFmtId="165" fontId="11" fillId="6" borderId="19" xfId="0" applyNumberFormat="1" applyFont="1" applyFill="1" applyBorder="1" applyAlignment="1">
      <alignment horizontal="center" vertical="top"/>
    </xf>
    <xf numFmtId="4" fontId="3" fillId="2" borderId="15" xfId="0" applyNumberFormat="1" applyFont="1" applyFill="1" applyBorder="1" applyAlignment="1">
      <alignment horizontal="center" vertical="top"/>
    </xf>
    <xf numFmtId="3" fontId="3" fillId="6" borderId="22" xfId="0" applyNumberFormat="1" applyFont="1" applyFill="1" applyBorder="1" applyAlignment="1">
      <alignment horizontal="center" vertical="top" wrapText="1"/>
    </xf>
    <xf numFmtId="165" fontId="5" fillId="4" borderId="6" xfId="0" applyNumberFormat="1" applyFont="1" applyFill="1" applyBorder="1" applyAlignment="1">
      <alignment horizontal="center" vertical="top"/>
    </xf>
    <xf numFmtId="165" fontId="5" fillId="5" borderId="57" xfId="0" applyNumberFormat="1" applyFont="1" applyFill="1" applyBorder="1" applyAlignment="1">
      <alignment horizontal="center" vertical="top"/>
    </xf>
    <xf numFmtId="49" fontId="5" fillId="6" borderId="48" xfId="0" applyNumberFormat="1" applyFont="1" applyFill="1" applyBorder="1" applyAlignment="1">
      <alignment horizontal="center" vertical="top"/>
    </xf>
    <xf numFmtId="0" fontId="3" fillId="6" borderId="45" xfId="0" applyFont="1" applyFill="1" applyBorder="1" applyAlignment="1">
      <alignment horizontal="center" vertical="top"/>
    </xf>
    <xf numFmtId="0" fontId="3" fillId="6" borderId="27" xfId="0" applyFont="1" applyFill="1" applyBorder="1" applyAlignment="1">
      <alignment horizontal="center" vertical="top"/>
    </xf>
    <xf numFmtId="0" fontId="3" fillId="6" borderId="60" xfId="0" applyFont="1" applyFill="1" applyBorder="1" applyAlignment="1">
      <alignment horizontal="center" vertical="top" wrapText="1"/>
    </xf>
    <xf numFmtId="0" fontId="3" fillId="6" borderId="35" xfId="0" applyFont="1" applyFill="1" applyBorder="1" applyAlignment="1">
      <alignment horizontal="center" vertical="top" wrapText="1"/>
    </xf>
    <xf numFmtId="165" fontId="16" fillId="6" borderId="19" xfId="0" applyNumberFormat="1" applyFont="1" applyFill="1" applyBorder="1" applyAlignment="1">
      <alignment horizontal="center" vertical="top"/>
    </xf>
    <xf numFmtId="0" fontId="3" fillId="6" borderId="66" xfId="0" applyFont="1" applyFill="1" applyBorder="1" applyAlignment="1">
      <alignment horizontal="center" vertical="top" wrapText="1"/>
    </xf>
    <xf numFmtId="0" fontId="3" fillId="6" borderId="0" xfId="0" applyFont="1" applyFill="1" applyBorder="1" applyAlignment="1">
      <alignment vertical="top"/>
    </xf>
    <xf numFmtId="0" fontId="3" fillId="6" borderId="82" xfId="0" applyFont="1" applyFill="1" applyBorder="1" applyAlignment="1">
      <alignment vertical="top"/>
    </xf>
    <xf numFmtId="0" fontId="3" fillId="0" borderId="34" xfId="0" applyFont="1" applyBorder="1" applyAlignment="1">
      <alignment horizontal="center" vertical="center" textRotation="90"/>
    </xf>
    <xf numFmtId="0" fontId="23" fillId="6" borderId="35" xfId="0" applyFont="1" applyFill="1" applyBorder="1" applyAlignment="1">
      <alignment horizontal="left" vertical="top" wrapText="1"/>
    </xf>
    <xf numFmtId="0" fontId="3" fillId="6" borderId="29" xfId="0" applyFont="1" applyFill="1" applyBorder="1" applyAlignment="1">
      <alignment horizontal="center" vertical="top"/>
    </xf>
    <xf numFmtId="0" fontId="3" fillId="6" borderId="28" xfId="0" applyFont="1" applyFill="1" applyBorder="1" applyAlignment="1">
      <alignment horizontal="center" vertical="top"/>
    </xf>
    <xf numFmtId="0" fontId="3" fillId="6" borderId="17" xfId="0" applyFont="1" applyFill="1" applyBorder="1" applyAlignment="1">
      <alignment horizontal="center" vertical="top"/>
    </xf>
    <xf numFmtId="0" fontId="3" fillId="6" borderId="1" xfId="0" applyFont="1" applyFill="1" applyBorder="1" applyAlignment="1">
      <alignment horizontal="center" vertical="top"/>
    </xf>
    <xf numFmtId="0" fontId="3" fillId="6" borderId="15" xfId="0" applyFont="1" applyFill="1" applyBorder="1" applyAlignment="1">
      <alignment horizontal="center" vertical="top"/>
    </xf>
    <xf numFmtId="3" fontId="3" fillId="6" borderId="44" xfId="0" applyNumberFormat="1" applyFont="1" applyFill="1" applyBorder="1" applyAlignment="1">
      <alignment horizontal="center" vertical="top"/>
    </xf>
    <xf numFmtId="49" fontId="5" fillId="6" borderId="22" xfId="0" applyNumberFormat="1" applyFont="1" applyFill="1" applyBorder="1" applyAlignment="1">
      <alignment horizontal="center" vertical="top"/>
    </xf>
    <xf numFmtId="3" fontId="3" fillId="0" borderId="1" xfId="0" applyNumberFormat="1" applyFont="1" applyFill="1" applyBorder="1" applyAlignment="1">
      <alignment horizontal="center" vertical="top" wrapText="1"/>
    </xf>
    <xf numFmtId="165" fontId="3" fillId="6" borderId="27" xfId="0" applyNumberFormat="1" applyFont="1" applyFill="1" applyBorder="1" applyAlignment="1">
      <alignment horizontal="center" vertical="top" wrapText="1"/>
    </xf>
    <xf numFmtId="3" fontId="9" fillId="0" borderId="60" xfId="1" applyNumberFormat="1" applyFont="1" applyBorder="1" applyAlignment="1">
      <alignment horizontal="center" vertical="top"/>
    </xf>
    <xf numFmtId="0" fontId="2" fillId="6" borderId="21" xfId="0" applyFont="1" applyFill="1" applyBorder="1" applyAlignment="1">
      <alignment horizontal="center" vertical="center" textRotation="90" wrapText="1"/>
    </xf>
    <xf numFmtId="0" fontId="3" fillId="6" borderId="29" xfId="0" applyFont="1" applyFill="1" applyBorder="1" applyAlignment="1">
      <alignment vertical="top"/>
    </xf>
    <xf numFmtId="3" fontId="3" fillId="6" borderId="0" xfId="1" applyNumberFormat="1" applyFont="1" applyFill="1" applyBorder="1" applyAlignment="1">
      <alignment horizontal="center" vertical="top"/>
    </xf>
    <xf numFmtId="0" fontId="3" fillId="12" borderId="0" xfId="0" applyFont="1" applyFill="1" applyBorder="1" applyAlignment="1">
      <alignment horizontal="center" vertical="top" wrapText="1"/>
    </xf>
    <xf numFmtId="3" fontId="3" fillId="0" borderId="37" xfId="0" applyNumberFormat="1" applyFont="1" applyFill="1" applyBorder="1" applyAlignment="1">
      <alignment horizontal="center" vertical="top" wrapText="1"/>
    </xf>
    <xf numFmtId="3" fontId="3" fillId="6" borderId="44" xfId="0" applyNumberFormat="1" applyFont="1" applyFill="1" applyBorder="1" applyAlignment="1">
      <alignment horizontal="center" vertical="top" wrapText="1"/>
    </xf>
    <xf numFmtId="3" fontId="3" fillId="6" borderId="37" xfId="0" applyNumberFormat="1" applyFont="1" applyFill="1" applyBorder="1" applyAlignment="1">
      <alignment horizontal="center" vertical="top"/>
    </xf>
    <xf numFmtId="3" fontId="3" fillId="6" borderId="25" xfId="0" applyNumberFormat="1" applyFont="1" applyFill="1" applyBorder="1" applyAlignment="1">
      <alignment horizontal="center" vertical="top" wrapText="1"/>
    </xf>
    <xf numFmtId="3" fontId="3" fillId="6" borderId="92" xfId="1" applyNumberFormat="1" applyFont="1" applyFill="1" applyBorder="1" applyAlignment="1">
      <alignment horizontal="center" vertical="top"/>
    </xf>
    <xf numFmtId="3" fontId="3" fillId="6" borderId="94" xfId="1" applyNumberFormat="1" applyFont="1" applyFill="1" applyBorder="1" applyAlignment="1">
      <alignment horizontal="center" vertical="top"/>
    </xf>
    <xf numFmtId="3" fontId="3" fillId="6" borderId="93" xfId="1" applyNumberFormat="1" applyFont="1" applyFill="1" applyBorder="1" applyAlignment="1">
      <alignment horizontal="center" vertical="top"/>
    </xf>
    <xf numFmtId="3" fontId="3" fillId="6" borderId="93" xfId="1" applyNumberFormat="1" applyFont="1" applyFill="1" applyBorder="1" applyAlignment="1">
      <alignment horizontal="center" vertical="top" wrapText="1"/>
    </xf>
    <xf numFmtId="1" fontId="3" fillId="6" borderId="93" xfId="0" applyNumberFormat="1" applyFont="1" applyFill="1" applyBorder="1" applyAlignment="1">
      <alignment horizontal="center" vertical="top" wrapText="1"/>
    </xf>
    <xf numFmtId="3" fontId="3" fillId="6" borderId="37" xfId="0" applyNumberFormat="1" applyFont="1" applyFill="1" applyBorder="1" applyAlignment="1">
      <alignment horizontal="center" vertical="top" wrapText="1"/>
    </xf>
    <xf numFmtId="164" fontId="2" fillId="6" borderId="37" xfId="0" applyNumberFormat="1" applyFont="1" applyFill="1" applyBorder="1" applyAlignment="1">
      <alignment horizontal="center" vertical="center" wrapText="1"/>
    </xf>
    <xf numFmtId="3" fontId="5" fillId="6" borderId="42" xfId="0" applyNumberFormat="1" applyFont="1" applyFill="1" applyBorder="1" applyAlignment="1">
      <alignment horizontal="center" vertical="top" wrapText="1"/>
    </xf>
    <xf numFmtId="49" fontId="3" fillId="6" borderId="90" xfId="0" applyNumberFormat="1" applyFont="1" applyFill="1" applyBorder="1" applyAlignment="1">
      <alignment horizontal="center" vertical="top" wrapText="1"/>
    </xf>
    <xf numFmtId="3" fontId="3" fillId="0" borderId="44" xfId="0" applyNumberFormat="1" applyFont="1" applyFill="1" applyBorder="1" applyAlignment="1">
      <alignment horizontal="center" vertical="top"/>
    </xf>
    <xf numFmtId="165" fontId="3" fillId="6" borderId="15" xfId="0" applyNumberFormat="1" applyFont="1" applyFill="1" applyBorder="1" applyAlignment="1">
      <alignment horizontal="center" vertical="top" wrapText="1"/>
    </xf>
    <xf numFmtId="3" fontId="3" fillId="6" borderId="15" xfId="1" applyNumberFormat="1" applyFont="1" applyFill="1" applyBorder="1" applyAlignment="1">
      <alignment horizontal="center" vertical="top"/>
    </xf>
    <xf numFmtId="0" fontId="3" fillId="12" borderId="15" xfId="0" applyFont="1" applyFill="1" applyBorder="1" applyAlignment="1">
      <alignment horizontal="center" vertical="top" wrapText="1"/>
    </xf>
    <xf numFmtId="0" fontId="3" fillId="6" borderId="15" xfId="0" applyNumberFormat="1" applyFont="1" applyFill="1" applyBorder="1" applyAlignment="1">
      <alignment horizontal="center" vertical="top" wrapText="1"/>
    </xf>
    <xf numFmtId="3" fontId="3" fillId="0" borderId="15" xfId="0" applyNumberFormat="1" applyFont="1" applyFill="1" applyBorder="1" applyAlignment="1">
      <alignment horizontal="center" vertical="top"/>
    </xf>
    <xf numFmtId="1" fontId="3" fillId="0" borderId="15" xfId="0" applyNumberFormat="1" applyFont="1" applyFill="1" applyBorder="1" applyAlignment="1">
      <alignment horizontal="center" vertical="top" wrapText="1"/>
    </xf>
    <xf numFmtId="3" fontId="3" fillId="6" borderId="1" xfId="1" applyNumberFormat="1" applyFont="1" applyFill="1" applyBorder="1" applyAlignment="1">
      <alignment horizontal="center" vertical="top"/>
    </xf>
    <xf numFmtId="3" fontId="3" fillId="6" borderId="15" xfId="1" applyNumberFormat="1" applyFont="1" applyFill="1" applyBorder="1" applyAlignment="1">
      <alignment horizontal="center" vertical="top" wrapText="1"/>
    </xf>
    <xf numFmtId="0" fontId="3" fillId="0" borderId="43" xfId="0" applyFont="1" applyFill="1" applyBorder="1" applyAlignment="1">
      <alignment horizontal="center" vertical="top"/>
    </xf>
    <xf numFmtId="0" fontId="3" fillId="6" borderId="73" xfId="0" applyFont="1" applyFill="1" applyBorder="1" applyAlignment="1">
      <alignment horizontal="center" vertical="center"/>
    </xf>
    <xf numFmtId="165" fontId="3" fillId="0" borderId="60" xfId="0" applyNumberFormat="1" applyFont="1" applyFill="1" applyBorder="1" applyAlignment="1">
      <alignment horizontal="center" vertical="top"/>
    </xf>
    <xf numFmtId="165" fontId="3" fillId="6" borderId="45" xfId="0" applyNumberFormat="1" applyFont="1" applyFill="1" applyBorder="1" applyAlignment="1">
      <alignment vertical="top"/>
    </xf>
    <xf numFmtId="3" fontId="3" fillId="6" borderId="73" xfId="0" applyNumberFormat="1" applyFont="1" applyFill="1" applyBorder="1" applyAlignment="1">
      <alignment horizontal="center" vertical="top"/>
    </xf>
    <xf numFmtId="3" fontId="3" fillId="6" borderId="90" xfId="0" applyNumberFormat="1" applyFont="1" applyFill="1" applyBorder="1" applyAlignment="1">
      <alignment horizontal="center" vertical="top"/>
    </xf>
    <xf numFmtId="3" fontId="3" fillId="0" borderId="36" xfId="0" applyNumberFormat="1" applyFont="1" applyFill="1" applyBorder="1" applyAlignment="1">
      <alignment horizontal="center" vertical="top"/>
    </xf>
    <xf numFmtId="3" fontId="3" fillId="0" borderId="38" xfId="0" applyNumberFormat="1" applyFont="1" applyFill="1" applyBorder="1" applyAlignment="1">
      <alignment horizontal="center" vertical="top"/>
    </xf>
    <xf numFmtId="3" fontId="3" fillId="0" borderId="0" xfId="0" applyNumberFormat="1" applyFont="1" applyFill="1" applyBorder="1" applyAlignment="1">
      <alignment horizontal="center" vertical="top"/>
    </xf>
    <xf numFmtId="3" fontId="3" fillId="0" borderId="24" xfId="0" applyNumberFormat="1" applyFont="1" applyFill="1" applyBorder="1" applyAlignment="1">
      <alignment horizontal="center" vertical="top"/>
    </xf>
    <xf numFmtId="3" fontId="3" fillId="6" borderId="42" xfId="0" applyNumberFormat="1" applyFont="1" applyFill="1" applyBorder="1" applyAlignment="1">
      <alignment horizontal="center" vertical="top"/>
    </xf>
    <xf numFmtId="3" fontId="3" fillId="6" borderId="54" xfId="0" applyNumberFormat="1" applyFont="1" applyFill="1" applyBorder="1" applyAlignment="1">
      <alignment horizontal="center" vertical="top"/>
    </xf>
    <xf numFmtId="3" fontId="3" fillId="6" borderId="89" xfId="0" applyNumberFormat="1" applyFont="1" applyFill="1" applyBorder="1" applyAlignment="1">
      <alignment horizontal="center" vertical="top" wrapText="1"/>
    </xf>
    <xf numFmtId="3" fontId="3" fillId="6" borderId="15" xfId="0" applyNumberFormat="1" applyFont="1" applyFill="1" applyBorder="1" applyAlignment="1">
      <alignment horizontal="center" vertical="top" wrapText="1"/>
    </xf>
    <xf numFmtId="165" fontId="3" fillId="8" borderId="65" xfId="0" applyNumberFormat="1" applyFont="1" applyFill="1" applyBorder="1" applyAlignment="1">
      <alignment horizontal="center" vertical="top" wrapText="1"/>
    </xf>
    <xf numFmtId="0" fontId="0" fillId="0" borderId="0" xfId="0" applyAlignment="1">
      <alignment horizontal="left" vertical="top" wrapText="1"/>
    </xf>
    <xf numFmtId="3" fontId="5" fillId="0" borderId="67" xfId="0" applyNumberFormat="1" applyFont="1" applyBorder="1" applyAlignment="1">
      <alignment horizontal="center" vertical="center" wrapText="1"/>
    </xf>
    <xf numFmtId="165" fontId="5" fillId="4" borderId="65" xfId="0" applyNumberFormat="1" applyFont="1" applyFill="1" applyBorder="1" applyAlignment="1">
      <alignment horizontal="center" vertical="top" wrapText="1"/>
    </xf>
    <xf numFmtId="165" fontId="3" fillId="0" borderId="19" xfId="0" applyNumberFormat="1" applyFont="1" applyFill="1" applyBorder="1" applyAlignment="1">
      <alignment horizontal="center" vertical="top"/>
    </xf>
    <xf numFmtId="3" fontId="3" fillId="6" borderId="37" xfId="1" applyNumberFormat="1" applyFont="1" applyFill="1" applyBorder="1" applyAlignment="1">
      <alignment horizontal="center" vertical="top"/>
    </xf>
    <xf numFmtId="3" fontId="3" fillId="6" borderId="38" xfId="1" applyNumberFormat="1" applyFont="1" applyFill="1" applyBorder="1" applyAlignment="1">
      <alignment horizontal="center" vertical="top"/>
    </xf>
    <xf numFmtId="3" fontId="3" fillId="6" borderId="44" xfId="1" applyNumberFormat="1" applyFont="1" applyFill="1" applyBorder="1" applyAlignment="1">
      <alignment horizontal="center" vertical="top"/>
    </xf>
    <xf numFmtId="3" fontId="3" fillId="6" borderId="0" xfId="1" applyNumberFormat="1" applyFont="1" applyFill="1" applyBorder="1" applyAlignment="1">
      <alignment horizontal="center" vertical="top" wrapText="1"/>
    </xf>
    <xf numFmtId="0" fontId="3" fillId="6" borderId="28" xfId="0" applyFont="1" applyFill="1" applyBorder="1" applyAlignment="1">
      <alignment vertical="top"/>
    </xf>
    <xf numFmtId="3" fontId="3" fillId="6" borderId="14" xfId="1" applyNumberFormat="1" applyFont="1" applyFill="1" applyBorder="1" applyAlignment="1">
      <alignment horizontal="center" vertical="top"/>
    </xf>
    <xf numFmtId="3" fontId="3" fillId="6" borderId="75" xfId="1" applyNumberFormat="1" applyFont="1" applyFill="1" applyBorder="1" applyAlignment="1">
      <alignment horizontal="center" vertical="top"/>
    </xf>
    <xf numFmtId="3" fontId="3" fillId="6" borderId="70" xfId="1" applyNumberFormat="1" applyFont="1" applyFill="1" applyBorder="1" applyAlignment="1">
      <alignment horizontal="center" vertical="top"/>
    </xf>
    <xf numFmtId="3" fontId="3" fillId="6" borderId="28" xfId="1" applyNumberFormat="1" applyFont="1" applyFill="1" applyBorder="1" applyAlignment="1">
      <alignment horizontal="center" vertical="top"/>
    </xf>
    <xf numFmtId="3" fontId="3" fillId="6" borderId="87" xfId="1" applyNumberFormat="1" applyFont="1" applyFill="1" applyBorder="1" applyAlignment="1">
      <alignment horizontal="center" vertical="top"/>
    </xf>
    <xf numFmtId="1" fontId="3" fillId="6" borderId="75" xfId="0" applyNumberFormat="1" applyFont="1" applyFill="1" applyBorder="1" applyAlignment="1">
      <alignment horizontal="center" vertical="top" wrapText="1"/>
    </xf>
    <xf numFmtId="3" fontId="3" fillId="6" borderId="70" xfId="0" applyNumberFormat="1" applyFont="1" applyFill="1" applyBorder="1" applyAlignment="1">
      <alignment horizontal="center" vertical="top" wrapText="1"/>
    </xf>
    <xf numFmtId="164" fontId="2" fillId="6" borderId="1" xfId="0" applyNumberFormat="1" applyFont="1" applyFill="1" applyBorder="1" applyAlignment="1">
      <alignment horizontal="center" vertical="center" wrapText="1"/>
    </xf>
    <xf numFmtId="3" fontId="3" fillId="6" borderId="24" xfId="0" applyNumberFormat="1" applyFont="1" applyFill="1" applyBorder="1" applyAlignment="1">
      <alignment horizontal="center" vertical="top" wrapText="1"/>
    </xf>
    <xf numFmtId="0" fontId="3" fillId="3" borderId="98" xfId="0" applyFont="1" applyFill="1" applyBorder="1" applyAlignment="1">
      <alignment horizontal="center" vertical="top" wrapText="1"/>
    </xf>
    <xf numFmtId="3" fontId="3" fillId="6" borderId="90" xfId="0" applyNumberFormat="1" applyFont="1" applyFill="1" applyBorder="1" applyAlignment="1">
      <alignment horizontal="center" vertical="top" wrapText="1"/>
    </xf>
    <xf numFmtId="3" fontId="3" fillId="6" borderId="87" xfId="0" applyNumberFormat="1" applyFont="1" applyFill="1" applyBorder="1" applyAlignment="1">
      <alignment horizontal="center" vertical="top" wrapText="1"/>
    </xf>
    <xf numFmtId="0" fontId="3" fillId="6" borderId="37" xfId="0" applyFont="1" applyFill="1" applyBorder="1" applyAlignment="1">
      <alignment horizontal="left" vertical="top" wrapText="1"/>
    </xf>
    <xf numFmtId="0" fontId="3" fillId="6" borderId="43" xfId="0" applyFont="1" applyFill="1" applyBorder="1" applyAlignment="1">
      <alignment horizontal="center" vertical="top"/>
    </xf>
    <xf numFmtId="0" fontId="5" fillId="6" borderId="16" xfId="0" applyFont="1" applyFill="1" applyBorder="1" applyAlignment="1">
      <alignment horizontal="center" vertical="top" wrapText="1"/>
    </xf>
    <xf numFmtId="165" fontId="3" fillId="0" borderId="0" xfId="0" applyNumberFormat="1" applyFont="1" applyFill="1" applyBorder="1" applyAlignment="1">
      <alignment horizontal="center" vertical="top" wrapText="1"/>
    </xf>
    <xf numFmtId="0" fontId="25" fillId="6" borderId="13" xfId="0" applyFont="1" applyFill="1" applyBorder="1" applyAlignment="1">
      <alignment horizontal="center" vertical="center" textRotation="90" wrapText="1"/>
    </xf>
    <xf numFmtId="49" fontId="24" fillId="6" borderId="15" xfId="0" applyNumberFormat="1" applyFont="1" applyFill="1" applyBorder="1" applyAlignment="1">
      <alignment horizontal="center" vertical="top"/>
    </xf>
    <xf numFmtId="0" fontId="25" fillId="6" borderId="2" xfId="0" applyFont="1" applyFill="1" applyBorder="1" applyAlignment="1">
      <alignment vertical="top" wrapText="1"/>
    </xf>
    <xf numFmtId="0" fontId="25" fillId="6" borderId="13" xfId="0" applyFont="1" applyFill="1" applyBorder="1" applyAlignment="1">
      <alignment horizontal="left" vertical="top" wrapText="1"/>
    </xf>
    <xf numFmtId="0" fontId="25" fillId="6" borderId="8" xfId="0" applyFont="1" applyFill="1" applyBorder="1" applyAlignment="1">
      <alignment horizontal="center" vertical="top"/>
    </xf>
    <xf numFmtId="165" fontId="25" fillId="6" borderId="8" xfId="0" applyNumberFormat="1" applyFont="1" applyFill="1" applyBorder="1" applyAlignment="1">
      <alignment horizontal="center" vertical="top"/>
    </xf>
    <xf numFmtId="165" fontId="25" fillId="6" borderId="48" xfId="0" applyNumberFormat="1" applyFont="1" applyFill="1" applyBorder="1" applyAlignment="1">
      <alignment horizontal="center" vertical="top"/>
    </xf>
    <xf numFmtId="0" fontId="3" fillId="6" borderId="24" xfId="0" applyNumberFormat="1" applyFont="1" applyFill="1" applyBorder="1" applyAlignment="1">
      <alignment horizontal="center" vertical="top" wrapText="1"/>
    </xf>
    <xf numFmtId="3" fontId="3" fillId="6" borderId="86" xfId="0" applyNumberFormat="1" applyFont="1" applyFill="1" applyBorder="1" applyAlignment="1">
      <alignment horizontal="center" vertical="top"/>
    </xf>
    <xf numFmtId="3" fontId="3" fillId="6" borderId="92" xfId="0" applyNumberFormat="1" applyFont="1" applyFill="1" applyBorder="1" applyAlignment="1">
      <alignment horizontal="center" vertical="top"/>
    </xf>
    <xf numFmtId="3" fontId="3" fillId="6" borderId="89" xfId="0" applyNumberFormat="1" applyFont="1" applyFill="1" applyBorder="1" applyAlignment="1">
      <alignment horizontal="center" vertical="top"/>
    </xf>
    <xf numFmtId="3" fontId="3" fillId="6" borderId="70" xfId="0" applyNumberFormat="1" applyFont="1" applyFill="1" applyBorder="1" applyAlignment="1">
      <alignment horizontal="center" vertical="top"/>
    </xf>
    <xf numFmtId="3" fontId="3" fillId="0" borderId="0" xfId="0" applyNumberFormat="1" applyFont="1" applyFill="1" applyBorder="1" applyAlignment="1">
      <alignment horizontal="left" vertical="top" wrapText="1"/>
    </xf>
    <xf numFmtId="0" fontId="3" fillId="6" borderId="18" xfId="0" applyFont="1" applyFill="1" applyBorder="1" applyAlignment="1">
      <alignment horizontal="center" vertical="top" wrapText="1"/>
    </xf>
    <xf numFmtId="165" fontId="3" fillId="6" borderId="60" xfId="0" applyNumberFormat="1" applyFont="1" applyFill="1" applyBorder="1" applyAlignment="1">
      <alignment horizontal="center" vertical="top"/>
    </xf>
    <xf numFmtId="0" fontId="3" fillId="6" borderId="34" xfId="0" applyFont="1" applyFill="1" applyBorder="1" applyAlignment="1">
      <alignment horizontal="center" vertical="top" wrapText="1"/>
    </xf>
    <xf numFmtId="0" fontId="3" fillId="6" borderId="60" xfId="0" applyFont="1" applyFill="1" applyBorder="1" applyAlignment="1">
      <alignment vertical="top" wrapText="1"/>
    </xf>
    <xf numFmtId="0" fontId="3" fillId="6" borderId="27" xfId="0" applyNumberFormat="1" applyFont="1" applyFill="1" applyBorder="1" applyAlignment="1">
      <alignment horizontal="center" vertical="top" wrapText="1"/>
    </xf>
    <xf numFmtId="0" fontId="5" fillId="2" borderId="45" xfId="0" applyFont="1" applyFill="1" applyBorder="1" applyAlignment="1">
      <alignment horizontal="center" vertical="top" wrapText="1"/>
    </xf>
    <xf numFmtId="165" fontId="21" fillId="6" borderId="0" xfId="0" applyNumberFormat="1" applyFont="1" applyFill="1" applyBorder="1" applyAlignment="1">
      <alignment horizontal="center" vertical="top"/>
    </xf>
    <xf numFmtId="165" fontId="21" fillId="6" borderId="8" xfId="0" applyNumberFormat="1" applyFont="1" applyFill="1" applyBorder="1" applyAlignment="1">
      <alignment horizontal="center" vertical="top"/>
    </xf>
    <xf numFmtId="165" fontId="21" fillId="6" borderId="19" xfId="0" applyNumberFormat="1" applyFont="1" applyFill="1" applyBorder="1" applyAlignment="1">
      <alignment horizontal="center" vertical="top"/>
    </xf>
    <xf numFmtId="49" fontId="26" fillId="6" borderId="0" xfId="0" applyNumberFormat="1" applyFont="1" applyFill="1" applyBorder="1" applyAlignment="1">
      <alignment horizontal="center" vertical="top"/>
    </xf>
    <xf numFmtId="165" fontId="21" fillId="6" borderId="60" xfId="0" applyNumberFormat="1" applyFont="1" applyFill="1" applyBorder="1" applyAlignment="1">
      <alignment horizontal="center" vertical="top"/>
    </xf>
    <xf numFmtId="3" fontId="3" fillId="6" borderId="94" xfId="0" applyNumberFormat="1" applyFont="1" applyFill="1" applyBorder="1" applyAlignment="1">
      <alignment horizontal="center" vertical="top" wrapText="1"/>
    </xf>
    <xf numFmtId="0" fontId="21" fillId="6" borderId="19" xfId="0" applyFont="1" applyFill="1" applyBorder="1" applyAlignment="1">
      <alignment horizontal="center" vertical="top"/>
    </xf>
    <xf numFmtId="0" fontId="21" fillId="6" borderId="8" xfId="0" applyFont="1" applyFill="1" applyBorder="1" applyAlignment="1">
      <alignment horizontal="center" vertical="top"/>
    </xf>
    <xf numFmtId="165" fontId="3" fillId="6" borderId="17" xfId="0" applyNumberFormat="1" applyFont="1" applyFill="1" applyBorder="1" applyAlignment="1">
      <alignment horizontal="center" vertical="top" wrapText="1"/>
    </xf>
    <xf numFmtId="165" fontId="3" fillId="6" borderId="37" xfId="0" applyNumberFormat="1" applyFont="1" applyFill="1" applyBorder="1" applyAlignment="1">
      <alignment horizontal="center" vertical="top" wrapText="1"/>
    </xf>
    <xf numFmtId="0" fontId="3" fillId="6" borderId="92" xfId="0" applyFont="1" applyFill="1" applyBorder="1" applyAlignment="1">
      <alignment vertical="top" wrapText="1"/>
    </xf>
    <xf numFmtId="3" fontId="3" fillId="0" borderId="29" xfId="1" applyNumberFormat="1" applyFont="1" applyFill="1" applyBorder="1" applyAlignment="1">
      <alignment horizontal="center" vertical="top"/>
    </xf>
    <xf numFmtId="3" fontId="3" fillId="0" borderId="28" xfId="1" applyNumberFormat="1" applyFont="1" applyFill="1" applyBorder="1" applyAlignment="1">
      <alignment horizontal="center" vertical="top"/>
    </xf>
    <xf numFmtId="0" fontId="3" fillId="6" borderId="71" xfId="0" applyFont="1" applyFill="1" applyBorder="1" applyAlignment="1">
      <alignment vertical="top"/>
    </xf>
    <xf numFmtId="49" fontId="29" fillId="6" borderId="15" xfId="0" applyNumberFormat="1" applyFont="1" applyFill="1" applyBorder="1" applyAlignment="1">
      <alignment horizontal="center" vertical="top"/>
    </xf>
    <xf numFmtId="0" fontId="28" fillId="6" borderId="34" xfId="0" applyFont="1" applyFill="1" applyBorder="1" applyAlignment="1">
      <alignment horizontal="center" vertical="center" textRotation="90" wrapText="1"/>
    </xf>
    <xf numFmtId="165" fontId="3" fillId="6" borderId="28" xfId="0" applyNumberFormat="1" applyFont="1" applyFill="1" applyBorder="1" applyAlignment="1">
      <alignment horizontal="center" vertical="top" wrapText="1"/>
    </xf>
    <xf numFmtId="4" fontId="3" fillId="0" borderId="0" xfId="0" applyNumberFormat="1" applyFont="1" applyFill="1" applyAlignment="1">
      <alignment vertical="top"/>
    </xf>
    <xf numFmtId="0" fontId="3" fillId="6" borderId="72" xfId="0" applyFont="1" applyFill="1" applyBorder="1" applyAlignment="1">
      <alignment horizontal="center" vertical="top"/>
    </xf>
    <xf numFmtId="0" fontId="3" fillId="6" borderId="73" xfId="0" applyFont="1" applyFill="1" applyBorder="1" applyAlignment="1">
      <alignment horizontal="center" vertical="top"/>
    </xf>
    <xf numFmtId="0" fontId="3" fillId="6" borderId="75" xfId="0" applyFont="1" applyFill="1" applyBorder="1" applyAlignment="1">
      <alignment horizontal="center" vertical="top"/>
    </xf>
    <xf numFmtId="0" fontId="3" fillId="0" borderId="66" xfId="0" applyFont="1" applyBorder="1" applyAlignment="1">
      <alignment vertical="center" wrapText="1"/>
    </xf>
    <xf numFmtId="0" fontId="3" fillId="6" borderId="76" xfId="0" applyFont="1" applyFill="1" applyBorder="1" applyAlignment="1">
      <alignment vertical="top" wrapText="1"/>
    </xf>
    <xf numFmtId="165" fontId="3" fillId="0" borderId="52" xfId="0" applyNumberFormat="1" applyFont="1" applyFill="1" applyBorder="1" applyAlignment="1">
      <alignment horizontal="center" vertical="top"/>
    </xf>
    <xf numFmtId="1" fontId="3" fillId="6" borderId="74" xfId="0" applyNumberFormat="1" applyFont="1" applyFill="1" applyBorder="1" applyAlignment="1">
      <alignment horizontal="center" vertical="top" wrapText="1"/>
    </xf>
    <xf numFmtId="3" fontId="3" fillId="6" borderId="7" xfId="0" applyNumberFormat="1" applyFont="1" applyFill="1" applyBorder="1" applyAlignment="1">
      <alignment vertical="top" wrapText="1"/>
    </xf>
    <xf numFmtId="0" fontId="3" fillId="6" borderId="42" xfId="0" applyNumberFormat="1" applyFont="1" applyFill="1" applyBorder="1" applyAlignment="1">
      <alignment horizontal="center" vertical="top" wrapText="1"/>
    </xf>
    <xf numFmtId="3" fontId="3" fillId="0" borderId="29" xfId="0" applyNumberFormat="1" applyFont="1" applyFill="1" applyBorder="1" applyAlignment="1">
      <alignment horizontal="center" vertical="top"/>
    </xf>
    <xf numFmtId="3" fontId="3" fillId="0" borderId="13" xfId="0" applyNumberFormat="1" applyFont="1" applyFill="1" applyBorder="1" applyAlignment="1">
      <alignment horizontal="center" vertical="top"/>
    </xf>
    <xf numFmtId="0" fontId="3" fillId="6" borderId="91" xfId="0" applyFont="1" applyFill="1" applyBorder="1" applyAlignment="1">
      <alignment vertical="top" wrapText="1"/>
    </xf>
    <xf numFmtId="165" fontId="3" fillId="6" borderId="76" xfId="0" applyNumberFormat="1" applyFont="1" applyFill="1" applyBorder="1" applyAlignment="1">
      <alignment vertical="top" wrapText="1"/>
    </xf>
    <xf numFmtId="0" fontId="3" fillId="6" borderId="72" xfId="0" applyFont="1" applyFill="1" applyBorder="1" applyAlignment="1">
      <alignment horizontal="left" vertical="top" wrapText="1"/>
    </xf>
    <xf numFmtId="165" fontId="30" fillId="6" borderId="9" xfId="0" applyNumberFormat="1" applyFont="1" applyFill="1" applyBorder="1" applyAlignment="1">
      <alignment vertical="top" wrapText="1"/>
    </xf>
    <xf numFmtId="3" fontId="3" fillId="6" borderId="43" xfId="1" applyNumberFormat="1" applyFont="1" applyFill="1" applyBorder="1" applyAlignment="1">
      <alignment horizontal="center" vertical="top"/>
    </xf>
    <xf numFmtId="0" fontId="3" fillId="6" borderId="27" xfId="0" applyFont="1" applyFill="1" applyBorder="1" applyAlignment="1">
      <alignment vertical="top"/>
    </xf>
    <xf numFmtId="0" fontId="16" fillId="0" borderId="0" xfId="0" applyFont="1" applyBorder="1" applyAlignment="1">
      <alignment vertical="top"/>
    </xf>
    <xf numFmtId="0" fontId="5" fillId="6" borderId="33" xfId="0" applyFont="1" applyFill="1" applyBorder="1" applyAlignment="1">
      <alignment horizontal="center" vertical="top" wrapText="1"/>
    </xf>
    <xf numFmtId="3" fontId="3" fillId="0" borderId="2" xfId="0" applyNumberFormat="1" applyFont="1" applyFill="1" applyBorder="1" applyAlignment="1">
      <alignment horizontal="center" vertical="top"/>
    </xf>
    <xf numFmtId="3" fontId="3" fillId="0" borderId="14" xfId="0" applyNumberFormat="1" applyFont="1" applyFill="1" applyBorder="1" applyAlignment="1">
      <alignment horizontal="center" vertical="top"/>
    </xf>
    <xf numFmtId="165" fontId="3" fillId="6" borderId="19" xfId="1" applyNumberFormat="1" applyFont="1" applyFill="1" applyBorder="1" applyAlignment="1">
      <alignment horizontal="center" vertical="top"/>
    </xf>
    <xf numFmtId="3" fontId="21" fillId="6" borderId="75" xfId="1" applyNumberFormat="1" applyFont="1" applyFill="1" applyBorder="1" applyAlignment="1">
      <alignment horizontal="center" vertical="top" wrapText="1"/>
    </xf>
    <xf numFmtId="0" fontId="3" fillId="6" borderId="85" xfId="0" applyFont="1" applyFill="1" applyBorder="1" applyAlignment="1">
      <alignment horizontal="left" vertical="top" wrapText="1"/>
    </xf>
    <xf numFmtId="165" fontId="3" fillId="6" borderId="48" xfId="0" applyNumberFormat="1" applyFont="1" applyFill="1" applyBorder="1" applyAlignment="1">
      <alignment horizontal="center" vertical="top"/>
    </xf>
    <xf numFmtId="0" fontId="3" fillId="6" borderId="74" xfId="0" applyFont="1" applyFill="1" applyBorder="1" applyAlignment="1">
      <alignment horizontal="left" vertical="top" wrapText="1"/>
    </xf>
    <xf numFmtId="3" fontId="3" fillId="6" borderId="9" xfId="0" applyNumberFormat="1" applyFont="1" applyFill="1" applyBorder="1" applyAlignment="1">
      <alignment vertical="top" wrapText="1"/>
    </xf>
    <xf numFmtId="0" fontId="3" fillId="6" borderId="45" xfId="0" applyNumberFormat="1" applyFont="1" applyFill="1" applyBorder="1" applyAlignment="1">
      <alignment horizontal="center" vertical="top" wrapText="1"/>
    </xf>
    <xf numFmtId="0" fontId="3" fillId="6" borderId="5" xfId="0" applyFont="1" applyFill="1" applyBorder="1" applyAlignment="1">
      <alignment horizontal="center" vertical="top" wrapText="1"/>
    </xf>
    <xf numFmtId="0" fontId="3" fillId="6" borderId="26" xfId="1" applyFont="1" applyFill="1" applyBorder="1" applyAlignment="1">
      <alignment horizontal="left" vertical="top" wrapText="1"/>
    </xf>
    <xf numFmtId="3" fontId="3" fillId="6" borderId="28" xfId="1" applyNumberFormat="1" applyFont="1" applyFill="1" applyBorder="1" applyAlignment="1">
      <alignment horizontal="center" vertical="top" wrapText="1"/>
    </xf>
    <xf numFmtId="165" fontId="5" fillId="4" borderId="18" xfId="0" applyNumberFormat="1" applyFont="1" applyFill="1" applyBorder="1" applyAlignment="1">
      <alignment horizontal="center" vertical="top" wrapText="1"/>
    </xf>
    <xf numFmtId="0" fontId="5" fillId="6" borderId="13" xfId="0" applyFont="1" applyFill="1" applyBorder="1" applyAlignment="1">
      <alignment horizontal="center" vertical="center"/>
    </xf>
    <xf numFmtId="165" fontId="3" fillId="6" borderId="47" xfId="0" applyNumberFormat="1" applyFont="1" applyFill="1" applyBorder="1" applyAlignment="1">
      <alignment horizontal="right" vertical="top"/>
    </xf>
    <xf numFmtId="0" fontId="3" fillId="0" borderId="71" xfId="0" applyFont="1" applyBorder="1" applyAlignment="1">
      <alignment vertical="top" wrapText="1"/>
    </xf>
    <xf numFmtId="0" fontId="3" fillId="6" borderId="37" xfId="0" applyFont="1" applyFill="1" applyBorder="1" applyAlignment="1">
      <alignment vertical="top" wrapText="1"/>
    </xf>
    <xf numFmtId="1" fontId="3" fillId="6" borderId="97" xfId="0" applyNumberFormat="1" applyFont="1" applyFill="1" applyBorder="1" applyAlignment="1">
      <alignment horizontal="center" vertical="top" wrapText="1"/>
    </xf>
    <xf numFmtId="1" fontId="3" fillId="6" borderId="69" xfId="0" applyNumberFormat="1" applyFont="1" applyFill="1" applyBorder="1" applyAlignment="1">
      <alignment horizontal="center" vertical="top" wrapText="1"/>
    </xf>
    <xf numFmtId="49" fontId="5" fillId="0" borderId="0" xfId="0" applyNumberFormat="1" applyFont="1" applyFill="1" applyBorder="1" applyAlignment="1">
      <alignment horizontal="center" vertical="top" wrapText="1"/>
    </xf>
    <xf numFmtId="3" fontId="3" fillId="0" borderId="0" xfId="0" applyNumberFormat="1" applyFont="1" applyAlignment="1">
      <alignment horizontal="left" vertical="top" wrapText="1"/>
    </xf>
    <xf numFmtId="0" fontId="3" fillId="6" borderId="13" xfId="0" applyFont="1" applyFill="1" applyBorder="1" applyAlignment="1">
      <alignment vertical="top" wrapText="1"/>
    </xf>
    <xf numFmtId="0" fontId="3" fillId="6" borderId="40" xfId="0" applyFont="1" applyFill="1" applyBorder="1" applyAlignment="1">
      <alignment horizontal="left" vertical="top" wrapText="1"/>
    </xf>
    <xf numFmtId="0" fontId="3" fillId="6" borderId="9" xfId="0" applyFont="1" applyFill="1" applyBorder="1" applyAlignment="1">
      <alignment vertical="top" wrapText="1"/>
    </xf>
    <xf numFmtId="0" fontId="7" fillId="9" borderId="58" xfId="0" applyFont="1" applyFill="1" applyBorder="1" applyAlignment="1">
      <alignment horizontal="left" vertical="top" wrapText="1"/>
    </xf>
    <xf numFmtId="49" fontId="5" fillId="10" borderId="9" xfId="0" applyNumberFormat="1" applyFont="1" applyFill="1" applyBorder="1" applyAlignment="1">
      <alignment horizontal="center" vertical="top"/>
    </xf>
    <xf numFmtId="49" fontId="5" fillId="3" borderId="13" xfId="0" applyNumberFormat="1" applyFont="1" applyFill="1" applyBorder="1" applyAlignment="1">
      <alignment horizontal="center" vertical="top"/>
    </xf>
    <xf numFmtId="0" fontId="3" fillId="6" borderId="17" xfId="0" applyFont="1" applyFill="1" applyBorder="1" applyAlignment="1">
      <alignment horizontal="left" vertical="top" wrapText="1"/>
    </xf>
    <xf numFmtId="0" fontId="3" fillId="6" borderId="29" xfId="0" applyFont="1" applyFill="1" applyBorder="1" applyAlignment="1">
      <alignment horizontal="left" vertical="top" wrapText="1"/>
    </xf>
    <xf numFmtId="49" fontId="5" fillId="6" borderId="15" xfId="0" applyNumberFormat="1" applyFont="1" applyFill="1" applyBorder="1" applyAlignment="1">
      <alignment horizontal="center" vertical="top"/>
    </xf>
    <xf numFmtId="0" fontId="3" fillId="6" borderId="7" xfId="0" applyFont="1" applyFill="1" applyBorder="1" applyAlignment="1">
      <alignment horizontal="left" vertical="top" wrapText="1"/>
    </xf>
    <xf numFmtId="49" fontId="5" fillId="6" borderId="28" xfId="0" applyNumberFormat="1" applyFont="1" applyFill="1" applyBorder="1" applyAlignment="1">
      <alignment horizontal="center" vertical="top"/>
    </xf>
    <xf numFmtId="0" fontId="3" fillId="6" borderId="82" xfId="0" applyFont="1" applyFill="1" applyBorder="1" applyAlignment="1">
      <alignment vertical="top" wrapText="1"/>
    </xf>
    <xf numFmtId="0" fontId="3" fillId="6" borderId="9" xfId="1" applyFont="1" applyFill="1" applyBorder="1" applyAlignment="1">
      <alignment vertical="top" wrapText="1"/>
    </xf>
    <xf numFmtId="49" fontId="5" fillId="10" borderId="7" xfId="0" applyNumberFormat="1" applyFont="1" applyFill="1" applyBorder="1" applyAlignment="1">
      <alignment horizontal="center" vertical="top"/>
    </xf>
    <xf numFmtId="49" fontId="5" fillId="10" borderId="10" xfId="0" applyNumberFormat="1" applyFont="1" applyFill="1" applyBorder="1" applyAlignment="1">
      <alignment horizontal="center" vertical="top"/>
    </xf>
    <xf numFmtId="49" fontId="5" fillId="3" borderId="42" xfId="0" applyNumberFormat="1" applyFont="1" applyFill="1" applyBorder="1" applyAlignment="1">
      <alignment horizontal="center" vertical="top"/>
    </xf>
    <xf numFmtId="49" fontId="5" fillId="3" borderId="45" xfId="0" applyNumberFormat="1" applyFont="1" applyFill="1" applyBorder="1" applyAlignment="1">
      <alignment horizontal="center" vertical="top"/>
    </xf>
    <xf numFmtId="165" fontId="3" fillId="0" borderId="5" xfId="0" applyNumberFormat="1" applyFont="1" applyFill="1" applyBorder="1" applyAlignment="1">
      <alignment horizontal="center" vertical="top"/>
    </xf>
    <xf numFmtId="165" fontId="3" fillId="0" borderId="8" xfId="0" applyNumberFormat="1" applyFont="1" applyFill="1" applyBorder="1" applyAlignment="1">
      <alignment horizontal="center" vertical="top"/>
    </xf>
    <xf numFmtId="49" fontId="5" fillId="6" borderId="24" xfId="0" applyNumberFormat="1" applyFont="1" applyFill="1" applyBorder="1" applyAlignment="1">
      <alignment horizontal="center" vertical="top"/>
    </xf>
    <xf numFmtId="0" fontId="3" fillId="6" borderId="46" xfId="0" applyFont="1" applyFill="1" applyBorder="1" applyAlignment="1">
      <alignment horizontal="center" vertical="center" textRotation="90" wrapText="1"/>
    </xf>
    <xf numFmtId="0" fontId="3" fillId="6" borderId="34" xfId="0" applyFont="1" applyFill="1" applyBorder="1" applyAlignment="1">
      <alignment horizontal="center" vertical="center" textRotation="90" wrapText="1"/>
    </xf>
    <xf numFmtId="0" fontId="3" fillId="6" borderId="16" xfId="0" applyFont="1" applyFill="1" applyBorder="1" applyAlignment="1">
      <alignment horizontal="center" vertical="center" textRotation="90" wrapText="1"/>
    </xf>
    <xf numFmtId="49" fontId="5" fillId="6" borderId="45" xfId="0" applyNumberFormat="1" applyFont="1" applyFill="1" applyBorder="1" applyAlignment="1">
      <alignment horizontal="center" vertical="top"/>
    </xf>
    <xf numFmtId="0" fontId="3" fillId="6" borderId="40" xfId="1" applyFont="1" applyFill="1" applyBorder="1" applyAlignment="1">
      <alignment vertical="top" wrapText="1"/>
    </xf>
    <xf numFmtId="0" fontId="3" fillId="6" borderId="13" xfId="0" applyFont="1" applyFill="1" applyBorder="1" applyAlignment="1">
      <alignment horizontal="center" vertical="center" textRotation="90" wrapText="1"/>
    </xf>
    <xf numFmtId="0" fontId="3" fillId="6" borderId="9" xfId="0" applyFont="1" applyFill="1" applyBorder="1" applyAlignment="1">
      <alignment horizontal="left" vertical="top" wrapText="1"/>
    </xf>
    <xf numFmtId="0" fontId="3" fillId="6" borderId="17" xfId="0" applyFont="1" applyFill="1" applyBorder="1" applyAlignment="1">
      <alignment horizontal="center" vertical="center" textRotation="90" wrapText="1"/>
    </xf>
    <xf numFmtId="0" fontId="3" fillId="6" borderId="29" xfId="0" applyFont="1" applyFill="1" applyBorder="1" applyAlignment="1">
      <alignment horizontal="center" vertical="center" textRotation="90" wrapText="1"/>
    </xf>
    <xf numFmtId="165" fontId="3" fillId="0" borderId="35" xfId="0" applyNumberFormat="1" applyFont="1" applyFill="1" applyBorder="1" applyAlignment="1">
      <alignment horizontal="center" vertical="top"/>
    </xf>
    <xf numFmtId="165" fontId="3" fillId="6" borderId="35" xfId="0" applyNumberFormat="1" applyFont="1" applyFill="1" applyBorder="1" applyAlignment="1">
      <alignment horizontal="center" vertical="top"/>
    </xf>
    <xf numFmtId="0" fontId="5" fillId="0" borderId="0" xfId="0" applyNumberFormat="1" applyFont="1" applyAlignment="1">
      <alignment horizontal="center" vertical="top"/>
    </xf>
    <xf numFmtId="0" fontId="3" fillId="6" borderId="40" xfId="0" applyFont="1" applyFill="1" applyBorder="1" applyAlignment="1">
      <alignment vertical="top" wrapText="1"/>
    </xf>
    <xf numFmtId="3" fontId="3" fillId="6" borderId="36" xfId="0" applyNumberFormat="1" applyFont="1" applyFill="1" applyBorder="1" applyAlignment="1">
      <alignment horizontal="center" vertical="top" wrapText="1"/>
    </xf>
    <xf numFmtId="3" fontId="3" fillId="6" borderId="0" xfId="0" applyNumberFormat="1" applyFont="1" applyFill="1" applyBorder="1" applyAlignment="1">
      <alignment horizontal="center" vertical="top" wrapText="1"/>
    </xf>
    <xf numFmtId="0" fontId="3" fillId="6" borderId="45" xfId="0" applyFont="1" applyFill="1" applyBorder="1" applyAlignment="1">
      <alignment horizontal="center" vertical="center" textRotation="90" wrapText="1"/>
    </xf>
    <xf numFmtId="0" fontId="3" fillId="6" borderId="83" xfId="0" applyFont="1" applyFill="1" applyBorder="1" applyAlignment="1">
      <alignment vertical="top" wrapText="1"/>
    </xf>
    <xf numFmtId="0" fontId="3" fillId="6" borderId="35" xfId="0" applyFont="1" applyFill="1" applyBorder="1" applyAlignment="1">
      <alignment horizontal="left" vertical="top" wrapText="1"/>
    </xf>
    <xf numFmtId="0" fontId="3" fillId="6" borderId="8" xfId="0" applyFont="1" applyFill="1" applyBorder="1" applyAlignment="1">
      <alignment horizontal="center" vertical="top" wrapText="1"/>
    </xf>
    <xf numFmtId="0" fontId="21" fillId="6" borderId="9" xfId="0" applyFont="1" applyFill="1" applyBorder="1" applyAlignment="1">
      <alignment vertical="top" wrapText="1"/>
    </xf>
    <xf numFmtId="49" fontId="5" fillId="10" borderId="9" xfId="0" applyNumberFormat="1" applyFont="1" applyFill="1" applyBorder="1" applyAlignment="1">
      <alignment horizontal="center" vertical="top"/>
    </xf>
    <xf numFmtId="49" fontId="5" fillId="3" borderId="45" xfId="0" applyNumberFormat="1" applyFont="1" applyFill="1" applyBorder="1" applyAlignment="1">
      <alignment horizontal="center" vertical="top"/>
    </xf>
    <xf numFmtId="49" fontId="5" fillId="6" borderId="13" xfId="0" applyNumberFormat="1" applyFont="1" applyFill="1" applyBorder="1" applyAlignment="1">
      <alignment horizontal="center" vertical="top"/>
    </xf>
    <xf numFmtId="0" fontId="3" fillId="6" borderId="43" xfId="0" applyFont="1" applyFill="1" applyBorder="1" applyAlignment="1">
      <alignment horizontal="left" vertical="top" wrapText="1"/>
    </xf>
    <xf numFmtId="0" fontId="3" fillId="6" borderId="13" xfId="0" applyFont="1" applyFill="1" applyBorder="1" applyAlignment="1">
      <alignment horizontal="left" vertical="top" wrapText="1"/>
    </xf>
    <xf numFmtId="49" fontId="5" fillId="3" borderId="13" xfId="0" applyNumberFormat="1" applyFont="1" applyFill="1" applyBorder="1" applyAlignment="1">
      <alignment horizontal="center" vertical="top"/>
    </xf>
    <xf numFmtId="49" fontId="5" fillId="6" borderId="15" xfId="0" applyNumberFormat="1" applyFont="1" applyFill="1" applyBorder="1" applyAlignment="1">
      <alignment horizontal="center" vertical="top"/>
    </xf>
    <xf numFmtId="0" fontId="3" fillId="6" borderId="82" xfId="0" applyFont="1" applyFill="1" applyBorder="1" applyAlignment="1">
      <alignment vertical="top" wrapText="1"/>
    </xf>
    <xf numFmtId="0" fontId="3" fillId="6" borderId="9" xfId="0" applyFont="1" applyFill="1" applyBorder="1" applyAlignment="1">
      <alignment horizontal="left" vertical="top" wrapText="1"/>
    </xf>
    <xf numFmtId="0" fontId="0" fillId="0" borderId="29" xfId="0" applyBorder="1" applyAlignment="1">
      <alignment horizontal="center" vertical="center" textRotation="90" wrapText="1"/>
    </xf>
    <xf numFmtId="0" fontId="0" fillId="6" borderId="13" xfId="0" applyFill="1" applyBorder="1" applyAlignment="1">
      <alignment horizontal="left" vertical="top" wrapText="1"/>
    </xf>
    <xf numFmtId="0" fontId="3" fillId="6" borderId="40" xfId="1" applyFont="1" applyFill="1" applyBorder="1" applyAlignment="1">
      <alignment vertical="top" wrapText="1"/>
    </xf>
    <xf numFmtId="49" fontId="5" fillId="6" borderId="45" xfId="0" applyNumberFormat="1" applyFont="1" applyFill="1" applyBorder="1" applyAlignment="1">
      <alignment horizontal="center" vertical="top"/>
    </xf>
    <xf numFmtId="49" fontId="5" fillId="6" borderId="23" xfId="0" applyNumberFormat="1" applyFont="1" applyFill="1" applyBorder="1" applyAlignment="1">
      <alignment horizontal="center" vertical="top"/>
    </xf>
    <xf numFmtId="165" fontId="3" fillId="0" borderId="48" xfId="0" applyNumberFormat="1" applyFont="1" applyFill="1" applyBorder="1" applyAlignment="1">
      <alignment horizontal="center" vertical="top"/>
    </xf>
    <xf numFmtId="0" fontId="3" fillId="6" borderId="40" xfId="0" applyFont="1" applyFill="1" applyBorder="1" applyAlignment="1">
      <alignment horizontal="left" vertical="top" wrapText="1"/>
    </xf>
    <xf numFmtId="0" fontId="3" fillId="6" borderId="83" xfId="0" applyFont="1" applyFill="1" applyBorder="1" applyAlignment="1">
      <alignment horizontal="left" vertical="top" wrapText="1"/>
    </xf>
    <xf numFmtId="165" fontId="3" fillId="0" borderId="8" xfId="0" applyNumberFormat="1" applyFont="1" applyFill="1" applyBorder="1" applyAlignment="1">
      <alignment horizontal="center" vertical="top"/>
    </xf>
    <xf numFmtId="0" fontId="3" fillId="0" borderId="9" xfId="0" applyFont="1" applyFill="1" applyBorder="1" applyAlignment="1">
      <alignment horizontal="left" vertical="top" wrapText="1"/>
    </xf>
    <xf numFmtId="49" fontId="5" fillId="10" borderId="10" xfId="0" applyNumberFormat="1" applyFont="1" applyFill="1" applyBorder="1" applyAlignment="1">
      <alignment horizontal="center" vertical="top"/>
    </xf>
    <xf numFmtId="0" fontId="5" fillId="6" borderId="13" xfId="0" applyFont="1" applyFill="1" applyBorder="1" applyAlignment="1">
      <alignment horizontal="left" vertical="top" wrapText="1"/>
    </xf>
    <xf numFmtId="0" fontId="3" fillId="6" borderId="9" xfId="0" applyFont="1" applyFill="1" applyBorder="1" applyAlignment="1">
      <alignment vertical="top" wrapText="1"/>
    </xf>
    <xf numFmtId="0" fontId="2" fillId="6" borderId="17" xfId="0" applyFont="1" applyFill="1" applyBorder="1" applyAlignment="1">
      <alignment horizontal="center" vertical="center" textRotation="90" wrapText="1"/>
    </xf>
    <xf numFmtId="0" fontId="2" fillId="6" borderId="13" xfId="0" applyFont="1" applyFill="1" applyBorder="1" applyAlignment="1">
      <alignment horizontal="center" vertical="center" textRotation="90" wrapText="1"/>
    </xf>
    <xf numFmtId="0" fontId="3" fillId="6" borderId="26" xfId="0" applyFont="1" applyFill="1" applyBorder="1" applyAlignment="1">
      <alignment horizontal="left" vertical="top" wrapText="1"/>
    </xf>
    <xf numFmtId="3" fontId="3" fillId="6" borderId="0" xfId="0" applyNumberFormat="1" applyFont="1" applyFill="1" applyBorder="1" applyAlignment="1">
      <alignment horizontal="center" vertical="top" wrapText="1"/>
    </xf>
    <xf numFmtId="0" fontId="3" fillId="6" borderId="40" xfId="0" applyFont="1" applyFill="1" applyBorder="1" applyAlignment="1">
      <alignment vertical="top" wrapText="1"/>
    </xf>
    <xf numFmtId="0" fontId="3" fillId="6" borderId="8" xfId="0" applyFont="1" applyFill="1" applyBorder="1" applyAlignment="1">
      <alignment horizontal="center" vertical="top" wrapText="1"/>
    </xf>
    <xf numFmtId="0" fontId="3" fillId="6" borderId="35" xfId="0" applyFont="1" applyFill="1" applyBorder="1" applyAlignment="1">
      <alignment horizontal="left" vertical="top" wrapText="1"/>
    </xf>
    <xf numFmtId="0" fontId="7" fillId="6" borderId="26" xfId="0" applyFont="1" applyFill="1" applyBorder="1" applyAlignment="1">
      <alignment vertical="top" wrapText="1"/>
    </xf>
    <xf numFmtId="3" fontId="3" fillId="6" borderId="0" xfId="0" applyNumberFormat="1" applyFont="1" applyFill="1" applyAlignment="1">
      <alignment horizontal="left" vertical="top" wrapText="1"/>
    </xf>
    <xf numFmtId="0" fontId="7" fillId="6" borderId="0" xfId="0" applyFont="1" applyFill="1" applyAlignment="1">
      <alignment vertical="top"/>
    </xf>
    <xf numFmtId="0" fontId="3" fillId="0" borderId="34" xfId="0" applyFont="1" applyFill="1" applyBorder="1" applyAlignment="1">
      <alignment horizontal="center" vertical="top" wrapText="1"/>
    </xf>
    <xf numFmtId="0" fontId="23" fillId="6" borderId="91" xfId="0" applyFont="1" applyFill="1" applyBorder="1" applyAlignment="1">
      <alignment vertical="top" wrapText="1"/>
    </xf>
    <xf numFmtId="1" fontId="21" fillId="6" borderId="81" xfId="0" applyNumberFormat="1" applyFont="1" applyFill="1" applyBorder="1" applyAlignment="1">
      <alignment horizontal="center" vertical="top" wrapText="1"/>
    </xf>
    <xf numFmtId="3" fontId="3" fillId="6" borderId="46" xfId="0" applyNumberFormat="1" applyFont="1" applyFill="1" applyBorder="1" applyAlignment="1">
      <alignment horizontal="center" vertical="top"/>
    </xf>
    <xf numFmtId="3" fontId="3" fillId="6" borderId="16" xfId="0" applyNumberFormat="1" applyFont="1" applyFill="1" applyBorder="1" applyAlignment="1">
      <alignment horizontal="center" vertical="top"/>
    </xf>
    <xf numFmtId="0" fontId="3" fillId="6" borderId="0" xfId="0" applyFont="1" applyFill="1" applyBorder="1" applyAlignment="1">
      <alignment horizontal="center" vertical="center" textRotation="90" wrapText="1"/>
    </xf>
    <xf numFmtId="0" fontId="9" fillId="0" borderId="0" xfId="0" applyFont="1" applyFill="1" applyBorder="1" applyAlignment="1">
      <alignment vertical="top" wrapText="1"/>
    </xf>
    <xf numFmtId="165" fontId="3" fillId="0" borderId="13" xfId="0" applyNumberFormat="1" applyFont="1" applyFill="1" applyBorder="1" applyAlignment="1">
      <alignment horizontal="center" vertical="top" wrapText="1"/>
    </xf>
    <xf numFmtId="165" fontId="3" fillId="0" borderId="15" xfId="0" applyNumberFormat="1" applyFont="1" applyFill="1" applyBorder="1" applyAlignment="1">
      <alignment horizontal="center" vertical="top" wrapText="1"/>
    </xf>
    <xf numFmtId="0" fontId="3" fillId="6" borderId="36" xfId="0" applyFont="1" applyFill="1" applyBorder="1" applyAlignment="1">
      <alignment horizontal="center" vertical="center" textRotation="90" wrapText="1"/>
    </xf>
    <xf numFmtId="0" fontId="9" fillId="0" borderId="36" xfId="0" applyFont="1" applyFill="1" applyBorder="1" applyAlignment="1">
      <alignment vertical="top" wrapText="1"/>
    </xf>
    <xf numFmtId="165" fontId="3" fillId="0" borderId="23" xfId="0" applyNumberFormat="1" applyFont="1" applyFill="1" applyBorder="1" applyAlignment="1">
      <alignment horizontal="center" vertical="top" wrapText="1"/>
    </xf>
    <xf numFmtId="165" fontId="3" fillId="0" borderId="36" xfId="0" applyNumberFormat="1" applyFont="1" applyFill="1" applyBorder="1" applyAlignment="1">
      <alignment horizontal="center" vertical="top" wrapText="1"/>
    </xf>
    <xf numFmtId="165" fontId="3" fillId="0" borderId="24" xfId="0" applyNumberFormat="1" applyFont="1" applyFill="1" applyBorder="1" applyAlignment="1">
      <alignment horizontal="center" vertical="top" wrapText="1"/>
    </xf>
    <xf numFmtId="0" fontId="9" fillId="6" borderId="0" xfId="0" applyFont="1" applyFill="1" applyBorder="1" applyAlignment="1">
      <alignment vertical="top" wrapText="1"/>
    </xf>
    <xf numFmtId="1" fontId="3" fillId="0" borderId="13" xfId="0" applyNumberFormat="1" applyFont="1" applyFill="1" applyBorder="1" applyAlignment="1">
      <alignment horizontal="center" vertical="top" wrapText="1"/>
    </xf>
    <xf numFmtId="1" fontId="3" fillId="0" borderId="0" xfId="0" applyNumberFormat="1" applyFont="1" applyFill="1" applyBorder="1" applyAlignment="1">
      <alignment horizontal="center" vertical="top" wrapText="1"/>
    </xf>
    <xf numFmtId="49" fontId="3" fillId="6" borderId="43" xfId="0" applyNumberFormat="1" applyFont="1" applyFill="1" applyBorder="1" applyAlignment="1">
      <alignment horizontal="center" vertical="top" wrapText="1"/>
    </xf>
    <xf numFmtId="49" fontId="3" fillId="6" borderId="1" xfId="0" applyNumberFormat="1" applyFont="1" applyFill="1" applyBorder="1" applyAlignment="1">
      <alignment horizontal="center" vertical="top" wrapText="1"/>
    </xf>
    <xf numFmtId="0" fontId="3" fillId="0" borderId="7" xfId="0" applyFont="1" applyFill="1" applyBorder="1" applyAlignment="1">
      <alignment vertical="top" wrapText="1"/>
    </xf>
    <xf numFmtId="0" fontId="21" fillId="6" borderId="21" xfId="0" applyFont="1" applyFill="1" applyBorder="1" applyAlignment="1">
      <alignment horizontal="left" vertical="top" wrapText="1"/>
    </xf>
    <xf numFmtId="0" fontId="1" fillId="0" borderId="21" xfId="0" applyFont="1" applyBorder="1" applyAlignment="1">
      <alignment horizontal="center" vertical="center" textRotation="90" wrapText="1"/>
    </xf>
    <xf numFmtId="0" fontId="3" fillId="0" borderId="40" xfId="0" applyFont="1" applyFill="1" applyBorder="1" applyAlignment="1">
      <alignment vertical="top" wrapText="1"/>
    </xf>
    <xf numFmtId="0" fontId="24" fillId="6" borderId="13" xfId="0" applyFont="1" applyFill="1" applyBorder="1" applyAlignment="1">
      <alignment horizontal="left" vertical="top" wrapText="1"/>
    </xf>
    <xf numFmtId="165" fontId="3" fillId="6" borderId="37" xfId="1" applyNumberFormat="1" applyFont="1" applyFill="1" applyBorder="1" applyAlignment="1">
      <alignment horizontal="center" vertical="top" wrapText="1"/>
    </xf>
    <xf numFmtId="165" fontId="3" fillId="6" borderId="1" xfId="1" applyNumberFormat="1" applyFont="1" applyFill="1" applyBorder="1" applyAlignment="1">
      <alignment horizontal="center" vertical="top" wrapText="1"/>
    </xf>
    <xf numFmtId="0" fontId="3" fillId="6" borderId="34" xfId="0" applyFont="1" applyFill="1" applyBorder="1" applyAlignment="1">
      <alignment horizontal="center" vertical="center" textRotation="90"/>
    </xf>
    <xf numFmtId="0" fontId="2" fillId="6" borderId="29" xfId="0" applyFont="1" applyFill="1" applyBorder="1" applyAlignment="1">
      <alignment horizontal="center" vertical="center" textRotation="90"/>
    </xf>
    <xf numFmtId="0" fontId="3" fillId="6" borderId="77" xfId="1" applyFont="1" applyFill="1" applyBorder="1" applyAlignment="1">
      <alignment vertical="top" wrapText="1"/>
    </xf>
    <xf numFmtId="0" fontId="23" fillId="6" borderId="82" xfId="0" applyFont="1" applyFill="1" applyBorder="1" applyAlignment="1">
      <alignment horizontal="left" vertical="top" wrapText="1"/>
    </xf>
    <xf numFmtId="3" fontId="3" fillId="6" borderId="92" xfId="0" applyNumberFormat="1" applyFont="1" applyFill="1" applyBorder="1" applyAlignment="1">
      <alignment horizontal="center" vertical="top" wrapText="1"/>
    </xf>
    <xf numFmtId="0" fontId="3" fillId="2" borderId="40" xfId="0" applyFont="1" applyFill="1" applyBorder="1" applyAlignment="1">
      <alignment horizontal="left" vertical="top" wrapText="1"/>
    </xf>
    <xf numFmtId="165" fontId="3" fillId="2" borderId="37" xfId="0" applyNumberFormat="1" applyFont="1" applyFill="1" applyBorder="1" applyAlignment="1">
      <alignment horizontal="center" vertical="top"/>
    </xf>
    <xf numFmtId="165" fontId="3" fillId="2" borderId="43" xfId="0" applyNumberFormat="1" applyFont="1" applyFill="1" applyBorder="1" applyAlignment="1">
      <alignment horizontal="center" vertical="top"/>
    </xf>
    <xf numFmtId="165" fontId="3" fillId="2" borderId="1" xfId="0" applyNumberFormat="1" applyFont="1" applyFill="1" applyBorder="1" applyAlignment="1">
      <alignment horizontal="center" vertical="top"/>
    </xf>
    <xf numFmtId="1" fontId="3" fillId="6" borderId="93" xfId="1" applyNumberFormat="1" applyFont="1" applyFill="1" applyBorder="1" applyAlignment="1">
      <alignment horizontal="center" vertical="top" wrapText="1"/>
    </xf>
    <xf numFmtId="1" fontId="3" fillId="6" borderId="75" xfId="1" applyNumberFormat="1" applyFont="1" applyFill="1" applyBorder="1" applyAlignment="1">
      <alignment horizontal="center" vertical="top" wrapText="1"/>
    </xf>
    <xf numFmtId="3" fontId="3" fillId="6" borderId="75" xfId="1" applyNumberFormat="1" applyFont="1" applyFill="1" applyBorder="1" applyAlignment="1">
      <alignment horizontal="center" vertical="top" wrapText="1"/>
    </xf>
    <xf numFmtId="165" fontId="3" fillId="6" borderId="85" xfId="0" applyNumberFormat="1" applyFont="1" applyFill="1" applyBorder="1" applyAlignment="1">
      <alignment horizontal="center" vertical="top" wrapText="1"/>
    </xf>
    <xf numFmtId="165" fontId="3" fillId="6" borderId="92" xfId="0" applyNumberFormat="1" applyFont="1" applyFill="1" applyBorder="1" applyAlignment="1">
      <alignment horizontal="center" vertical="top" wrapText="1"/>
    </xf>
    <xf numFmtId="0" fontId="28" fillId="6" borderId="29" xfId="0" applyFont="1" applyFill="1" applyBorder="1" applyAlignment="1">
      <alignment horizontal="center" vertical="center" textRotation="90" wrapText="1"/>
    </xf>
    <xf numFmtId="0" fontId="0" fillId="6" borderId="21" xfId="0" applyFill="1" applyBorder="1" applyAlignment="1"/>
    <xf numFmtId="49" fontId="5" fillId="6" borderId="15" xfId="0" applyNumberFormat="1" applyFont="1" applyFill="1" applyBorder="1" applyAlignment="1">
      <alignment horizontal="center" vertical="top"/>
    </xf>
    <xf numFmtId="49" fontId="5" fillId="6" borderId="13" xfId="0" applyNumberFormat="1" applyFont="1" applyFill="1" applyBorder="1" applyAlignment="1">
      <alignment horizontal="center" vertical="top"/>
    </xf>
    <xf numFmtId="0" fontId="3" fillId="6" borderId="34" xfId="0" applyFont="1" applyFill="1" applyBorder="1" applyAlignment="1">
      <alignment horizontal="center" vertical="center" textRotation="90" wrapText="1"/>
    </xf>
    <xf numFmtId="0" fontId="3" fillId="6" borderId="16" xfId="0" applyFont="1" applyFill="1" applyBorder="1" applyAlignment="1">
      <alignment horizontal="center" vertical="center" textRotation="90" wrapText="1"/>
    </xf>
    <xf numFmtId="49" fontId="5" fillId="3" borderId="45" xfId="0" applyNumberFormat="1" applyFont="1" applyFill="1" applyBorder="1" applyAlignment="1">
      <alignment horizontal="center" vertical="top"/>
    </xf>
    <xf numFmtId="49" fontId="5" fillId="6" borderId="23" xfId="0" applyNumberFormat="1" applyFont="1" applyFill="1" applyBorder="1" applyAlignment="1">
      <alignment horizontal="center" vertical="top"/>
    </xf>
    <xf numFmtId="0" fontId="3" fillId="6" borderId="40" xfId="0" applyFont="1" applyFill="1" applyBorder="1" applyAlignment="1">
      <alignment vertical="top" wrapText="1"/>
    </xf>
    <xf numFmtId="0" fontId="3" fillId="6" borderId="9" xfId="0" applyFont="1" applyFill="1" applyBorder="1" applyAlignment="1">
      <alignment vertical="top" wrapText="1"/>
    </xf>
    <xf numFmtId="0" fontId="7" fillId="6" borderId="13" xfId="0" applyFont="1" applyFill="1" applyBorder="1" applyAlignment="1">
      <alignment vertical="top" wrapText="1"/>
    </xf>
    <xf numFmtId="0" fontId="3" fillId="6" borderId="13" xfId="0" applyFont="1" applyFill="1" applyBorder="1" applyAlignment="1">
      <alignment vertical="top" wrapText="1"/>
    </xf>
    <xf numFmtId="49" fontId="5" fillId="6" borderId="13" xfId="0" applyNumberFormat="1" applyFont="1" applyFill="1" applyBorder="1" applyAlignment="1">
      <alignment horizontal="center" vertical="top" wrapText="1"/>
    </xf>
    <xf numFmtId="0" fontId="3" fillId="6" borderId="29" xfId="0" applyFont="1" applyFill="1" applyBorder="1" applyAlignment="1">
      <alignment vertical="top" wrapText="1"/>
    </xf>
    <xf numFmtId="0" fontId="5" fillId="6" borderId="23" xfId="0" applyFont="1" applyFill="1" applyBorder="1" applyAlignment="1">
      <alignment vertical="top" wrapText="1"/>
    </xf>
    <xf numFmtId="0" fontId="5" fillId="6" borderId="23" xfId="0" applyFont="1" applyFill="1" applyBorder="1" applyAlignment="1">
      <alignment horizontal="left" vertical="top" wrapText="1"/>
    </xf>
    <xf numFmtId="0" fontId="3" fillId="6" borderId="82" xfId="0" applyFont="1" applyFill="1" applyBorder="1" applyAlignment="1">
      <alignment vertical="top" wrapText="1"/>
    </xf>
    <xf numFmtId="0" fontId="5" fillId="6" borderId="13" xfId="0" applyFont="1" applyFill="1" applyBorder="1" applyAlignment="1">
      <alignment horizontal="left" vertical="top" wrapText="1"/>
    </xf>
    <xf numFmtId="165" fontId="3" fillId="6" borderId="35" xfId="0" applyNumberFormat="1" applyFont="1" applyFill="1" applyBorder="1" applyAlignment="1">
      <alignment horizontal="center" vertical="top"/>
    </xf>
    <xf numFmtId="0" fontId="3" fillId="6" borderId="9" xfId="1" applyFont="1" applyFill="1" applyBorder="1" applyAlignment="1">
      <alignment vertical="top" wrapText="1"/>
    </xf>
    <xf numFmtId="0" fontId="3" fillId="6" borderId="9" xfId="0" applyFont="1" applyFill="1" applyBorder="1" applyAlignment="1">
      <alignment horizontal="left" vertical="top" wrapText="1"/>
    </xf>
    <xf numFmtId="0" fontId="3" fillId="6" borderId="26" xfId="0" applyFont="1" applyFill="1" applyBorder="1" applyAlignment="1">
      <alignment horizontal="left" vertical="top" wrapText="1"/>
    </xf>
    <xf numFmtId="49" fontId="5" fillId="6" borderId="45" xfId="0" applyNumberFormat="1" applyFont="1" applyFill="1" applyBorder="1" applyAlignment="1">
      <alignment horizontal="center" vertical="top"/>
    </xf>
    <xf numFmtId="0" fontId="3" fillId="6" borderId="40" xfId="1" applyFont="1" applyFill="1" applyBorder="1" applyAlignment="1">
      <alignment vertical="top" wrapText="1"/>
    </xf>
    <xf numFmtId="0" fontId="0" fillId="6" borderId="9" xfId="0" applyFill="1" applyBorder="1" applyAlignment="1">
      <alignment vertical="top" wrapText="1"/>
    </xf>
    <xf numFmtId="0" fontId="5" fillId="6" borderId="7" xfId="0" applyFont="1" applyFill="1" applyBorder="1" applyAlignment="1">
      <alignment vertical="top" wrapText="1"/>
    </xf>
    <xf numFmtId="0" fontId="3" fillId="6" borderId="8" xfId="0" applyFont="1" applyFill="1" applyBorder="1" applyAlignment="1">
      <alignment horizontal="center" vertical="top" wrapText="1"/>
    </xf>
    <xf numFmtId="0" fontId="3" fillId="0" borderId="6" xfId="0" applyFont="1" applyBorder="1" applyAlignment="1">
      <alignment horizontal="center" vertical="top"/>
    </xf>
    <xf numFmtId="0" fontId="3" fillId="0" borderId="13" xfId="0" applyFont="1" applyFill="1" applyBorder="1" applyAlignment="1">
      <alignment horizontal="center" vertical="top"/>
    </xf>
    <xf numFmtId="0" fontId="3" fillId="0" borderId="85" xfId="0" applyFont="1" applyFill="1" applyBorder="1" applyAlignment="1">
      <alignment horizontal="center" vertical="center"/>
    </xf>
    <xf numFmtId="0" fontId="3" fillId="0" borderId="90"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9" xfId="0" applyFont="1" applyBorder="1" applyAlignment="1">
      <alignment vertical="top"/>
    </xf>
    <xf numFmtId="165" fontId="3" fillId="2" borderId="41" xfId="0" applyNumberFormat="1" applyFont="1" applyFill="1" applyBorder="1" applyAlignment="1">
      <alignment horizontal="center" vertical="top"/>
    </xf>
    <xf numFmtId="165" fontId="3" fillId="2" borderId="60" xfId="0" applyNumberFormat="1" applyFont="1" applyFill="1" applyBorder="1" applyAlignment="1">
      <alignment horizontal="center" vertical="top"/>
    </xf>
    <xf numFmtId="165" fontId="3" fillId="2" borderId="19" xfId="0" applyNumberFormat="1" applyFont="1" applyFill="1" applyBorder="1" applyAlignment="1">
      <alignment horizontal="center" vertical="top"/>
    </xf>
    <xf numFmtId="3" fontId="15" fillId="0" borderId="15" xfId="0" applyNumberFormat="1" applyFont="1" applyBorder="1" applyAlignment="1">
      <alignment horizontal="center" vertical="top"/>
    </xf>
    <xf numFmtId="0" fontId="5" fillId="0" borderId="24" xfId="0" applyFont="1" applyBorder="1" applyAlignment="1">
      <alignment horizontal="center" vertical="top"/>
    </xf>
    <xf numFmtId="0" fontId="5" fillId="6" borderId="13" xfId="0" applyFont="1" applyFill="1" applyBorder="1" applyAlignment="1">
      <alignment horizontal="center" vertical="top" wrapText="1"/>
    </xf>
    <xf numFmtId="0" fontId="3" fillId="6" borderId="82" xfId="0" applyFont="1" applyFill="1" applyBorder="1" applyAlignment="1">
      <alignment vertical="top" wrapText="1"/>
    </xf>
    <xf numFmtId="165" fontId="3" fillId="6" borderId="35" xfId="0" applyNumberFormat="1" applyFont="1" applyFill="1" applyBorder="1" applyAlignment="1">
      <alignment horizontal="center" vertical="top"/>
    </xf>
    <xf numFmtId="0" fontId="3" fillId="6" borderId="13" xfId="0" applyFont="1" applyFill="1" applyBorder="1" applyAlignment="1">
      <alignment horizontal="center" vertical="center" textRotation="90" wrapText="1"/>
    </xf>
    <xf numFmtId="0" fontId="3" fillId="6" borderId="17" xfId="0" applyFont="1" applyFill="1" applyBorder="1" applyAlignment="1">
      <alignment horizontal="center" vertical="center" textRotation="90" wrapText="1"/>
    </xf>
    <xf numFmtId="0" fontId="3" fillId="6" borderId="8" xfId="0" applyFont="1" applyFill="1" applyBorder="1" applyAlignment="1">
      <alignment horizontal="center" vertical="top" wrapText="1"/>
    </xf>
    <xf numFmtId="0" fontId="3" fillId="6" borderId="95" xfId="0" applyFont="1" applyFill="1" applyBorder="1" applyAlignment="1">
      <alignment horizontal="left" vertical="top" wrapText="1"/>
    </xf>
    <xf numFmtId="0" fontId="3" fillId="6" borderId="85" xfId="0" applyFont="1" applyFill="1" applyBorder="1" applyAlignment="1">
      <alignment vertical="top"/>
    </xf>
    <xf numFmtId="49" fontId="5" fillId="6" borderId="15" xfId="0" applyNumberFormat="1" applyFont="1" applyFill="1" applyBorder="1" applyAlignment="1">
      <alignment horizontal="center" vertical="top"/>
    </xf>
    <xf numFmtId="0" fontId="3" fillId="6" borderId="43" xfId="0" applyFont="1" applyFill="1" applyBorder="1" applyAlignment="1">
      <alignment horizontal="left" vertical="top" wrapText="1"/>
    </xf>
    <xf numFmtId="0" fontId="3" fillId="6" borderId="27" xfId="0" applyFont="1" applyFill="1" applyBorder="1" applyAlignment="1">
      <alignment horizontal="left" vertical="top" wrapText="1"/>
    </xf>
    <xf numFmtId="0" fontId="1" fillId="0" borderId="29" xfId="0" applyFont="1" applyBorder="1" applyAlignment="1">
      <alignment horizontal="center" vertical="center" textRotation="90" wrapText="1"/>
    </xf>
    <xf numFmtId="49" fontId="5" fillId="2" borderId="15" xfId="0" applyNumberFormat="1" applyFont="1" applyFill="1" applyBorder="1" applyAlignment="1">
      <alignment horizontal="center" vertical="top"/>
    </xf>
    <xf numFmtId="0" fontId="3" fillId="6" borderId="17" xfId="0" applyFont="1" applyFill="1" applyBorder="1" applyAlignment="1">
      <alignment horizontal="left" vertical="top" wrapText="1"/>
    </xf>
    <xf numFmtId="0" fontId="3" fillId="6" borderId="29" xfId="0" applyFont="1" applyFill="1" applyBorder="1" applyAlignment="1">
      <alignment horizontal="left" vertical="top" wrapText="1"/>
    </xf>
    <xf numFmtId="0" fontId="8" fillId="6" borderId="17" xfId="0" applyFont="1" applyFill="1" applyBorder="1" applyAlignment="1">
      <alignment horizontal="center" vertical="center" textRotation="90" wrapText="1"/>
    </xf>
    <xf numFmtId="0" fontId="2" fillId="0" borderId="29" xfId="0" applyFont="1" applyBorder="1" applyAlignment="1">
      <alignment horizontal="center" vertical="center" textRotation="90" wrapText="1"/>
    </xf>
    <xf numFmtId="0" fontId="3" fillId="6" borderId="9" xfId="1" applyFont="1" applyFill="1" applyBorder="1" applyAlignment="1">
      <alignment vertical="top" wrapText="1"/>
    </xf>
    <xf numFmtId="0" fontId="0" fillId="0" borderId="26" xfId="0" applyBorder="1" applyAlignment="1">
      <alignment vertical="top" wrapText="1"/>
    </xf>
    <xf numFmtId="0" fontId="3" fillId="6" borderId="13" xfId="0" applyFont="1" applyFill="1" applyBorder="1" applyAlignment="1">
      <alignment horizontal="left" vertical="top" wrapText="1"/>
    </xf>
    <xf numFmtId="0" fontId="3" fillId="6" borderId="45" xfId="0" applyFont="1" applyFill="1" applyBorder="1" applyAlignment="1">
      <alignment horizontal="left" vertical="top" wrapText="1"/>
    </xf>
    <xf numFmtId="0" fontId="7" fillId="6" borderId="45" xfId="0" applyFont="1" applyFill="1" applyBorder="1" applyAlignment="1">
      <alignment vertical="top" wrapText="1"/>
    </xf>
    <xf numFmtId="0" fontId="0" fillId="0" borderId="13" xfId="0" applyBorder="1" applyAlignment="1">
      <alignment horizontal="left" vertical="top" wrapText="1"/>
    </xf>
    <xf numFmtId="0" fontId="0" fillId="0" borderId="29" xfId="0" applyBorder="1" applyAlignment="1">
      <alignment horizontal="left" vertical="top" wrapText="1"/>
    </xf>
    <xf numFmtId="0" fontId="3" fillId="6" borderId="13" xfId="0" applyFont="1" applyFill="1" applyBorder="1" applyAlignment="1">
      <alignment horizontal="center" vertical="center" textRotation="90" wrapText="1"/>
    </xf>
    <xf numFmtId="0" fontId="0" fillId="0" borderId="13" xfId="0" applyBorder="1" applyAlignment="1">
      <alignment horizontal="center" vertical="center" textRotation="90" wrapText="1"/>
    </xf>
    <xf numFmtId="0" fontId="2" fillId="6" borderId="17" xfId="0" applyFont="1" applyFill="1" applyBorder="1" applyAlignment="1">
      <alignment horizontal="center" vertical="center" textRotation="90" wrapText="1"/>
    </xf>
    <xf numFmtId="0" fontId="2" fillId="6" borderId="13" xfId="0" applyFont="1" applyFill="1" applyBorder="1" applyAlignment="1">
      <alignment horizontal="center" vertical="center" textRotation="90" wrapText="1"/>
    </xf>
    <xf numFmtId="49" fontId="5" fillId="10" borderId="9" xfId="0" applyNumberFormat="1" applyFont="1" applyFill="1" applyBorder="1" applyAlignment="1">
      <alignment horizontal="center" vertical="top"/>
    </xf>
    <xf numFmtId="49" fontId="5" fillId="3" borderId="13" xfId="0" applyNumberFormat="1" applyFont="1" applyFill="1" applyBorder="1" applyAlignment="1">
      <alignment horizontal="center" vertical="top"/>
    </xf>
    <xf numFmtId="49" fontId="5" fillId="6" borderId="13" xfId="0" applyNumberFormat="1" applyFont="1" applyFill="1" applyBorder="1" applyAlignment="1">
      <alignment horizontal="center" vertical="top"/>
    </xf>
    <xf numFmtId="0" fontId="2" fillId="6" borderId="34" xfId="0" applyFont="1" applyFill="1" applyBorder="1" applyAlignment="1">
      <alignment horizontal="center" vertical="center" textRotation="90" wrapText="1"/>
    </xf>
    <xf numFmtId="49" fontId="5" fillId="7" borderId="67" xfId="0" applyNumberFormat="1" applyFont="1" applyFill="1" applyBorder="1" applyAlignment="1">
      <alignment horizontal="left" vertical="top" wrapText="1"/>
    </xf>
    <xf numFmtId="49" fontId="5" fillId="7" borderId="61" xfId="0" applyNumberFormat="1" applyFont="1" applyFill="1" applyBorder="1" applyAlignment="1">
      <alignment horizontal="left" vertical="top" wrapText="1"/>
    </xf>
    <xf numFmtId="49" fontId="5" fillId="7" borderId="56" xfId="0" applyNumberFormat="1" applyFont="1" applyFill="1" applyBorder="1" applyAlignment="1">
      <alignment horizontal="left" vertical="top" wrapText="1"/>
    </xf>
    <xf numFmtId="0" fontId="5" fillId="4" borderId="65" xfId="0" applyFont="1" applyFill="1" applyBorder="1" applyAlignment="1">
      <alignment horizontal="left" vertical="top" wrapText="1"/>
    </xf>
    <xf numFmtId="0" fontId="5" fillId="4" borderId="38" xfId="0" applyFont="1" applyFill="1" applyBorder="1" applyAlignment="1">
      <alignment horizontal="left" vertical="top" wrapText="1"/>
    </xf>
    <xf numFmtId="0" fontId="5" fillId="4" borderId="39" xfId="0" applyFont="1" applyFill="1" applyBorder="1" applyAlignment="1">
      <alignment horizontal="left" vertical="top" wrapText="1"/>
    </xf>
    <xf numFmtId="0" fontId="5" fillId="10" borderId="32" xfId="0" applyFont="1" applyFill="1" applyBorder="1" applyAlignment="1">
      <alignment horizontal="left" vertical="top"/>
    </xf>
    <xf numFmtId="0" fontId="5" fillId="10" borderId="38" xfId="0" applyFont="1" applyFill="1" applyBorder="1" applyAlignment="1">
      <alignment horizontal="left" vertical="top"/>
    </xf>
    <xf numFmtId="0" fontId="5" fillId="10" borderId="39" xfId="0" applyFont="1" applyFill="1" applyBorder="1" applyAlignment="1">
      <alignment horizontal="left" vertical="top"/>
    </xf>
    <xf numFmtId="0" fontId="5" fillId="3" borderId="32" xfId="0" applyFont="1" applyFill="1" applyBorder="1" applyAlignment="1">
      <alignment horizontal="left" vertical="top" wrapText="1"/>
    </xf>
    <xf numFmtId="0" fontId="5" fillId="3" borderId="38" xfId="0" applyFont="1" applyFill="1" applyBorder="1" applyAlignment="1">
      <alignment horizontal="left" vertical="top" wrapText="1"/>
    </xf>
    <xf numFmtId="0" fontId="5" fillId="3" borderId="39" xfId="0" applyFont="1" applyFill="1" applyBorder="1" applyAlignment="1">
      <alignment horizontal="left" vertical="top" wrapText="1"/>
    </xf>
    <xf numFmtId="0" fontId="5" fillId="6" borderId="17" xfId="0" applyFont="1" applyFill="1" applyBorder="1" applyAlignment="1">
      <alignment horizontal="left" vertical="top" wrapText="1"/>
    </xf>
    <xf numFmtId="0" fontId="3" fillId="6" borderId="17" xfId="0" applyFont="1" applyFill="1" applyBorder="1" applyAlignment="1">
      <alignment horizontal="center" vertical="center" textRotation="90" wrapText="1"/>
    </xf>
    <xf numFmtId="0" fontId="0" fillId="0" borderId="9" xfId="0" applyBorder="1" applyAlignment="1">
      <alignment horizontal="left" vertical="top" wrapText="1"/>
    </xf>
    <xf numFmtId="3" fontId="4" fillId="0" borderId="0" xfId="0" applyNumberFormat="1" applyFont="1" applyAlignment="1">
      <alignment horizontal="center" vertical="top" wrapText="1"/>
    </xf>
    <xf numFmtId="0" fontId="6" fillId="0" borderId="0" xfId="0" applyFont="1" applyAlignment="1">
      <alignment horizontal="center" vertical="top" wrapText="1"/>
    </xf>
    <xf numFmtId="0" fontId="4" fillId="0" borderId="0" xfId="0" applyFont="1" applyAlignment="1">
      <alignment horizontal="center" vertical="top"/>
    </xf>
    <xf numFmtId="0" fontId="3" fillId="0" borderId="25" xfId="0" applyFont="1" applyBorder="1" applyAlignment="1">
      <alignment horizontal="right" vertical="top"/>
    </xf>
    <xf numFmtId="0" fontId="0" fillId="0" borderId="25" xfId="0" applyFont="1" applyBorder="1" applyAlignment="1">
      <alignment vertical="top"/>
    </xf>
    <xf numFmtId="0" fontId="5" fillId="0" borderId="67" xfId="0" applyFont="1" applyBorder="1" applyAlignment="1">
      <alignment horizontal="center" vertical="center"/>
    </xf>
    <xf numFmtId="0" fontId="5" fillId="0" borderId="61"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wrapText="1"/>
    </xf>
    <xf numFmtId="0" fontId="3" fillId="0" borderId="10" xfId="0" applyFont="1" applyBorder="1" applyAlignment="1">
      <alignment horizontal="center" vertical="center" wrapText="1"/>
    </xf>
    <xf numFmtId="0" fontId="3" fillId="6" borderId="29" xfId="0" applyFont="1" applyFill="1" applyBorder="1" applyAlignment="1">
      <alignment horizontal="center" vertical="center" textRotation="90" wrapText="1"/>
    </xf>
    <xf numFmtId="0" fontId="22" fillId="0" borderId="13" xfId="0" applyFont="1" applyBorder="1" applyAlignment="1">
      <alignment horizontal="center" wrapText="1"/>
    </xf>
    <xf numFmtId="49" fontId="5" fillId="6" borderId="15" xfId="0" applyNumberFormat="1" applyFont="1" applyFill="1" applyBorder="1" applyAlignment="1">
      <alignment horizontal="center" vertical="top" wrapText="1"/>
    </xf>
    <xf numFmtId="49" fontId="5" fillId="3" borderId="45" xfId="0" applyNumberFormat="1" applyFont="1" applyFill="1" applyBorder="1" applyAlignment="1">
      <alignment horizontal="center" vertical="top"/>
    </xf>
    <xf numFmtId="0" fontId="3" fillId="6" borderId="34" xfId="0" applyFont="1" applyFill="1" applyBorder="1" applyAlignment="1">
      <alignment horizontal="center" vertical="center" textRotation="90" wrapText="1"/>
    </xf>
    <xf numFmtId="0" fontId="3" fillId="6" borderId="16" xfId="0" applyFont="1" applyFill="1" applyBorder="1" applyAlignment="1">
      <alignment horizontal="center" vertical="center" textRotation="90" wrapText="1"/>
    </xf>
    <xf numFmtId="0" fontId="7" fillId="6" borderId="13" xfId="0" applyFont="1" applyFill="1" applyBorder="1" applyAlignment="1">
      <alignment horizontal="left" vertical="top" wrapText="1"/>
    </xf>
    <xf numFmtId="0" fontId="0" fillId="6" borderId="13" xfId="0" applyFill="1" applyBorder="1" applyAlignment="1">
      <alignment horizontal="left" vertical="top" wrapText="1"/>
    </xf>
    <xf numFmtId="49" fontId="5" fillId="10" borderId="7" xfId="0" applyNumberFormat="1" applyFont="1" applyFill="1" applyBorder="1" applyAlignment="1">
      <alignment horizontal="center" vertical="top"/>
    </xf>
    <xf numFmtId="49" fontId="5" fillId="10" borderId="10" xfId="0" applyNumberFormat="1" applyFont="1" applyFill="1" applyBorder="1" applyAlignment="1">
      <alignment horizontal="center" vertical="top"/>
    </xf>
    <xf numFmtId="49" fontId="5" fillId="3" borderId="42" xfId="0" applyNumberFormat="1" applyFont="1" applyFill="1" applyBorder="1" applyAlignment="1">
      <alignment horizontal="center" vertical="top"/>
    </xf>
    <xf numFmtId="49" fontId="5" fillId="3" borderId="54" xfId="0" applyNumberFormat="1" applyFont="1" applyFill="1" applyBorder="1" applyAlignment="1">
      <alignment horizontal="center" vertical="top"/>
    </xf>
    <xf numFmtId="49" fontId="5" fillId="6" borderId="23" xfId="0" applyNumberFormat="1" applyFont="1" applyFill="1" applyBorder="1" applyAlignment="1">
      <alignment horizontal="center" vertical="top"/>
    </xf>
    <xf numFmtId="49" fontId="5" fillId="6" borderId="21" xfId="0" applyNumberFormat="1" applyFont="1" applyFill="1" applyBorder="1" applyAlignment="1">
      <alignment horizontal="center" vertical="top"/>
    </xf>
    <xf numFmtId="0" fontId="3" fillId="6" borderId="23" xfId="0" applyFont="1" applyFill="1" applyBorder="1" applyAlignment="1">
      <alignment horizontal="left" vertical="top" wrapText="1"/>
    </xf>
    <xf numFmtId="0" fontId="7" fillId="6" borderId="21" xfId="0" applyFont="1" applyFill="1" applyBorder="1" applyAlignment="1">
      <alignment vertical="top"/>
    </xf>
    <xf numFmtId="0" fontId="3" fillId="0" borderId="62" xfId="0" applyFont="1" applyFill="1" applyBorder="1" applyAlignment="1">
      <alignment horizontal="center" vertical="center" textRotation="90" wrapText="1"/>
    </xf>
    <xf numFmtId="0" fontId="3" fillId="0" borderId="34" xfId="0" applyFont="1" applyFill="1" applyBorder="1" applyAlignment="1">
      <alignment horizontal="center" vertical="center" textRotation="90" wrapText="1"/>
    </xf>
    <xf numFmtId="0" fontId="3" fillId="0" borderId="64" xfId="0" applyFont="1" applyFill="1" applyBorder="1" applyAlignment="1">
      <alignment horizontal="center" vertical="center" textRotation="90" wrapText="1"/>
    </xf>
    <xf numFmtId="49" fontId="5" fillId="0" borderId="42" xfId="0" applyNumberFormat="1" applyFont="1" applyBorder="1" applyAlignment="1">
      <alignment horizontal="center" vertical="top"/>
    </xf>
    <xf numFmtId="49" fontId="5" fillId="0" borderId="45" xfId="0" applyNumberFormat="1" applyFont="1" applyBorder="1" applyAlignment="1">
      <alignment horizontal="center" vertical="top"/>
    </xf>
    <xf numFmtId="49" fontId="5" fillId="0" borderId="54" xfId="0" applyNumberFormat="1" applyFont="1" applyBorder="1" applyAlignment="1">
      <alignment horizontal="center" vertical="top"/>
    </xf>
    <xf numFmtId="0" fontId="2" fillId="0" borderId="17" xfId="0" applyFont="1" applyFill="1" applyBorder="1" applyAlignment="1">
      <alignment horizontal="center" vertical="center" textRotation="90" wrapText="1"/>
    </xf>
    <xf numFmtId="0" fontId="2" fillId="0" borderId="13" xfId="0" applyFont="1" applyFill="1" applyBorder="1" applyAlignment="1">
      <alignment horizontal="center" vertical="center" textRotation="90" wrapText="1"/>
    </xf>
    <xf numFmtId="0" fontId="2" fillId="0" borderId="29" xfId="0" applyFont="1" applyFill="1" applyBorder="1" applyAlignment="1">
      <alignment horizontal="center" vertical="center" textRotation="90" wrapText="1"/>
    </xf>
    <xf numFmtId="0" fontId="5" fillId="6" borderId="23" xfId="0" applyFont="1" applyFill="1" applyBorder="1" applyAlignment="1">
      <alignment horizontal="left" vertical="top" wrapText="1"/>
    </xf>
    <xf numFmtId="0" fontId="5" fillId="6" borderId="13" xfId="0" applyFont="1" applyFill="1" applyBorder="1" applyAlignment="1">
      <alignment horizontal="left" vertical="top" wrapText="1"/>
    </xf>
    <xf numFmtId="0" fontId="2" fillId="6" borderId="17" xfId="0" applyFont="1" applyFill="1" applyBorder="1" applyAlignment="1">
      <alignment vertical="center" textRotation="90"/>
    </xf>
    <xf numFmtId="0" fontId="2" fillId="6" borderId="13" xfId="0" applyFont="1" applyFill="1" applyBorder="1" applyAlignment="1">
      <alignment vertical="center" textRotation="90"/>
    </xf>
    <xf numFmtId="0" fontId="2" fillId="6" borderId="29" xfId="0" applyFont="1" applyFill="1" applyBorder="1" applyAlignment="1">
      <alignment vertical="center" textRotation="90"/>
    </xf>
    <xf numFmtId="0" fontId="14" fillId="6" borderId="43" xfId="0" applyFont="1" applyFill="1" applyBorder="1" applyAlignment="1">
      <alignment horizontal="left" vertical="top" wrapText="1"/>
    </xf>
    <xf numFmtId="0" fontId="7" fillId="6" borderId="27" xfId="0" applyFont="1" applyFill="1" applyBorder="1" applyAlignment="1"/>
    <xf numFmtId="0" fontId="7" fillId="6" borderId="45" xfId="0" applyFont="1" applyFill="1" applyBorder="1" applyAlignment="1">
      <alignment horizontal="left" vertical="top" wrapText="1"/>
    </xf>
    <xf numFmtId="0" fontId="3" fillId="6" borderId="32" xfId="0" applyFont="1" applyFill="1" applyBorder="1" applyAlignment="1">
      <alignment horizontal="left" vertical="top" wrapText="1"/>
    </xf>
    <xf numFmtId="0" fontId="7" fillId="6" borderId="32" xfId="0" applyFont="1" applyFill="1" applyBorder="1" applyAlignment="1">
      <alignment horizontal="left" vertical="top" wrapText="1"/>
    </xf>
    <xf numFmtId="49" fontId="5" fillId="6" borderId="13" xfId="0" applyNumberFormat="1" applyFont="1" applyFill="1" applyBorder="1" applyAlignment="1">
      <alignment horizontal="center" vertical="top" wrapText="1"/>
    </xf>
    <xf numFmtId="0" fontId="3" fillId="6" borderId="17" xfId="0" applyFont="1" applyFill="1" applyBorder="1" applyAlignment="1">
      <alignment vertical="top" wrapText="1"/>
    </xf>
    <xf numFmtId="0" fontId="3" fillId="6" borderId="29" xfId="0" applyFont="1" applyFill="1" applyBorder="1" applyAlignment="1">
      <alignment vertical="top" wrapText="1"/>
    </xf>
    <xf numFmtId="0" fontId="5" fillId="6" borderId="13" xfId="0" applyFont="1" applyFill="1" applyBorder="1" applyAlignment="1">
      <alignment horizontal="center" vertical="top" wrapText="1"/>
    </xf>
    <xf numFmtId="49" fontId="5" fillId="3" borderId="68" xfId="0" applyNumberFormat="1" applyFont="1" applyFill="1" applyBorder="1" applyAlignment="1">
      <alignment horizontal="right" vertical="top"/>
    </xf>
    <xf numFmtId="49" fontId="5" fillId="3" borderId="58" xfId="0" applyNumberFormat="1" applyFont="1" applyFill="1" applyBorder="1" applyAlignment="1">
      <alignment horizontal="right" vertical="top"/>
    </xf>
    <xf numFmtId="49" fontId="5" fillId="3" borderId="59" xfId="0" applyNumberFormat="1" applyFont="1" applyFill="1" applyBorder="1" applyAlignment="1">
      <alignment horizontal="right" vertical="top"/>
    </xf>
    <xf numFmtId="0" fontId="5" fillId="9" borderId="68" xfId="0" applyFont="1" applyFill="1" applyBorder="1" applyAlignment="1">
      <alignment vertical="center"/>
    </xf>
    <xf numFmtId="0" fontId="5" fillId="9" borderId="58" xfId="0" applyFont="1" applyFill="1" applyBorder="1" applyAlignment="1">
      <alignment vertical="center"/>
    </xf>
    <xf numFmtId="0" fontId="5" fillId="9" borderId="59" xfId="0" applyFont="1" applyFill="1" applyBorder="1" applyAlignment="1">
      <alignment vertical="center"/>
    </xf>
    <xf numFmtId="0" fontId="3" fillId="6" borderId="13" xfId="0" applyFont="1" applyFill="1" applyBorder="1" applyAlignment="1">
      <alignment vertical="top" wrapText="1"/>
    </xf>
    <xf numFmtId="0" fontId="0" fillId="6" borderId="13" xfId="0" applyFill="1" applyBorder="1" applyAlignment="1">
      <alignment vertical="top" wrapText="1"/>
    </xf>
    <xf numFmtId="0" fontId="5" fillId="9" borderId="68" xfId="0" applyFont="1" applyFill="1" applyBorder="1" applyAlignment="1">
      <alignment horizontal="left" vertical="top" wrapText="1"/>
    </xf>
    <xf numFmtId="0" fontId="7" fillId="9" borderId="58" xfId="0" applyFont="1" applyFill="1" applyBorder="1" applyAlignment="1">
      <alignment horizontal="left" vertical="top" wrapText="1"/>
    </xf>
    <xf numFmtId="0" fontId="0" fillId="0" borderId="58" xfId="0" applyBorder="1" applyAlignment="1">
      <alignment horizontal="left" vertical="top" wrapText="1"/>
    </xf>
    <xf numFmtId="0" fontId="0" fillId="6" borderId="29" xfId="0" applyFill="1" applyBorder="1" applyAlignment="1">
      <alignment horizontal="left" vertical="top" wrapText="1"/>
    </xf>
    <xf numFmtId="0" fontId="3" fillId="6" borderId="86" xfId="0" applyFont="1" applyFill="1" applyBorder="1" applyAlignment="1">
      <alignment vertical="top" wrapText="1"/>
    </xf>
    <xf numFmtId="0" fontId="0" fillId="6" borderId="85" xfId="0" applyFill="1" applyBorder="1" applyAlignment="1">
      <alignment vertical="top" wrapText="1"/>
    </xf>
    <xf numFmtId="0" fontId="3" fillId="6" borderId="82" xfId="0" applyFont="1" applyFill="1" applyBorder="1" applyAlignment="1">
      <alignment vertical="top" wrapText="1"/>
    </xf>
    <xf numFmtId="0" fontId="3" fillId="8" borderId="65"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5" fillId="4" borderId="65" xfId="0" applyFont="1" applyFill="1" applyBorder="1" applyAlignment="1">
      <alignment horizontal="right" vertical="top" wrapText="1"/>
    </xf>
    <xf numFmtId="0" fontId="5" fillId="4" borderId="38" xfId="0" applyFont="1" applyFill="1" applyBorder="1" applyAlignment="1">
      <alignment horizontal="right" vertical="top" wrapText="1"/>
    </xf>
    <xf numFmtId="0" fontId="5" fillId="4" borderId="39" xfId="0" applyFont="1" applyFill="1" applyBorder="1" applyAlignment="1">
      <alignment horizontal="right" vertical="top" wrapText="1"/>
    </xf>
    <xf numFmtId="165" fontId="3" fillId="2" borderId="65" xfId="0" applyNumberFormat="1" applyFont="1" applyFill="1" applyBorder="1" applyAlignment="1">
      <alignment horizontal="left" vertical="top" wrapText="1"/>
    </xf>
    <xf numFmtId="165" fontId="3" fillId="2" borderId="38" xfId="0" applyNumberFormat="1" applyFont="1" applyFill="1" applyBorder="1" applyAlignment="1">
      <alignment horizontal="left" vertical="top" wrapText="1"/>
    </xf>
    <xf numFmtId="165" fontId="3" fillId="2" borderId="39" xfId="0" applyNumberFormat="1" applyFont="1" applyFill="1" applyBorder="1" applyAlignment="1">
      <alignment horizontal="left" vertical="top" wrapText="1"/>
    </xf>
    <xf numFmtId="0" fontId="3" fillId="0" borderId="65" xfId="0" applyFont="1" applyBorder="1" applyAlignment="1">
      <alignment horizontal="left" vertical="top" wrapText="1"/>
    </xf>
    <xf numFmtId="0" fontId="3" fillId="0" borderId="38" xfId="0" applyFont="1" applyBorder="1" applyAlignment="1">
      <alignment horizontal="left" vertical="top" wrapText="1"/>
    </xf>
    <xf numFmtId="0" fontId="3" fillId="0" borderId="39" xfId="0" applyFont="1" applyBorder="1" applyAlignment="1">
      <alignment horizontal="left" vertical="top" wrapText="1"/>
    </xf>
    <xf numFmtId="0" fontId="3" fillId="6" borderId="65" xfId="0" applyFont="1" applyFill="1" applyBorder="1" applyAlignment="1">
      <alignment horizontal="left" vertical="top" wrapText="1"/>
    </xf>
    <xf numFmtId="0" fontId="3" fillId="6" borderId="38" xfId="0" applyFont="1" applyFill="1" applyBorder="1" applyAlignment="1">
      <alignment horizontal="left" vertical="top" wrapText="1"/>
    </xf>
    <xf numFmtId="0" fontId="3" fillId="6" borderId="39" xfId="0" applyFont="1" applyFill="1" applyBorder="1" applyAlignment="1">
      <alignment horizontal="left" vertical="top" wrapText="1"/>
    </xf>
    <xf numFmtId="0" fontId="3" fillId="2" borderId="60" xfId="0" applyFont="1" applyFill="1" applyBorder="1" applyAlignment="1">
      <alignment horizontal="left" vertical="top" wrapText="1"/>
    </xf>
    <xf numFmtId="0" fontId="3" fillId="2" borderId="44" xfId="0" applyFont="1" applyFill="1" applyBorder="1" applyAlignment="1">
      <alignment horizontal="left" vertical="top" wrapText="1"/>
    </xf>
    <xf numFmtId="0" fontId="3" fillId="2" borderId="50" xfId="0" applyFont="1" applyFill="1" applyBorder="1" applyAlignment="1">
      <alignment horizontal="left" vertical="top" wrapText="1"/>
    </xf>
    <xf numFmtId="49" fontId="5" fillId="0" borderId="0" xfId="0" applyNumberFormat="1" applyFont="1" applyFill="1" applyBorder="1" applyAlignment="1">
      <alignment horizontal="center" vertical="top" wrapText="1"/>
    </xf>
    <xf numFmtId="3" fontId="5" fillId="0" borderId="55" xfId="0" applyNumberFormat="1" applyFont="1" applyBorder="1" applyAlignment="1">
      <alignment horizontal="center" vertical="center" wrapText="1"/>
    </xf>
    <xf numFmtId="3" fontId="5" fillId="0" borderId="58" xfId="0" applyNumberFormat="1" applyFont="1" applyBorder="1" applyAlignment="1">
      <alignment horizontal="center" vertical="center" wrapText="1"/>
    </xf>
    <xf numFmtId="3" fontId="5" fillId="0" borderId="59" xfId="0" applyNumberFormat="1" applyFont="1" applyBorder="1" applyAlignment="1">
      <alignment horizontal="center" vertical="center" wrapText="1"/>
    </xf>
    <xf numFmtId="0" fontId="5" fillId="4" borderId="67" xfId="0" applyFont="1" applyFill="1" applyBorder="1" applyAlignment="1">
      <alignment horizontal="right" vertical="top" wrapText="1"/>
    </xf>
    <xf numFmtId="0" fontId="5" fillId="4" borderId="61" xfId="0" applyFont="1" applyFill="1" applyBorder="1" applyAlignment="1">
      <alignment horizontal="right" vertical="top" wrapText="1"/>
    </xf>
    <xf numFmtId="0" fontId="5" fillId="4" borderId="56" xfId="0" applyFont="1" applyFill="1" applyBorder="1" applyAlignment="1">
      <alignment horizontal="right" vertical="top" wrapText="1"/>
    </xf>
    <xf numFmtId="0" fontId="5" fillId="8" borderId="65" xfId="0" applyFont="1" applyFill="1" applyBorder="1" applyAlignment="1">
      <alignment horizontal="right" vertical="top" wrapText="1"/>
    </xf>
    <xf numFmtId="0" fontId="7" fillId="8" borderId="38" xfId="0" applyFont="1" applyFill="1" applyBorder="1" applyAlignment="1">
      <alignment horizontal="right" vertical="top" wrapText="1"/>
    </xf>
    <xf numFmtId="0" fontId="7" fillId="8" borderId="39" xfId="0" applyFont="1" applyFill="1" applyBorder="1" applyAlignment="1">
      <alignment horizontal="right" vertical="top" wrapText="1"/>
    </xf>
    <xf numFmtId="0" fontId="3" fillId="6" borderId="60" xfId="0" applyFont="1" applyFill="1" applyBorder="1" applyAlignment="1">
      <alignment horizontal="left" vertical="top" wrapText="1"/>
    </xf>
    <xf numFmtId="0" fontId="3" fillId="6" borderId="44" xfId="0" applyFont="1" applyFill="1" applyBorder="1" applyAlignment="1">
      <alignment horizontal="left" vertical="top" wrapText="1"/>
    </xf>
    <xf numFmtId="0" fontId="3" fillId="6" borderId="50" xfId="0" applyFont="1" applyFill="1" applyBorder="1" applyAlignment="1">
      <alignment horizontal="left" vertical="top" wrapText="1"/>
    </xf>
    <xf numFmtId="0" fontId="5" fillId="5" borderId="30" xfId="0" applyFont="1" applyFill="1" applyBorder="1" applyAlignment="1">
      <alignment horizontal="right" vertical="top" wrapText="1"/>
    </xf>
    <xf numFmtId="0" fontId="5" fillId="5" borderId="25" xfId="0" applyFont="1" applyFill="1" applyBorder="1" applyAlignment="1">
      <alignment horizontal="right" vertical="top" wrapText="1"/>
    </xf>
    <xf numFmtId="0" fontId="5" fillId="5" borderId="31" xfId="0" applyFont="1" applyFill="1" applyBorder="1" applyAlignment="1">
      <alignment horizontal="right" vertical="top" wrapText="1"/>
    </xf>
    <xf numFmtId="0" fontId="3" fillId="10" borderId="58" xfId="0" applyFont="1" applyFill="1" applyBorder="1" applyAlignment="1">
      <alignment horizontal="center" vertical="top" wrapText="1"/>
    </xf>
    <xf numFmtId="0" fontId="0" fillId="0" borderId="58" xfId="0" applyBorder="1" applyAlignment="1">
      <alignment horizontal="center" vertical="top" wrapText="1"/>
    </xf>
    <xf numFmtId="0" fontId="0" fillId="0" borderId="59" xfId="0" applyBorder="1" applyAlignment="1">
      <alignment horizontal="center" vertical="top" wrapText="1"/>
    </xf>
    <xf numFmtId="0" fontId="3" fillId="4" borderId="58" xfId="0" applyFont="1" applyFill="1" applyBorder="1" applyAlignment="1">
      <alignment horizontal="center" vertical="top"/>
    </xf>
    <xf numFmtId="0" fontId="3" fillId="4" borderId="59" xfId="0" applyFont="1" applyFill="1" applyBorder="1" applyAlignment="1">
      <alignment horizontal="center" vertical="top"/>
    </xf>
    <xf numFmtId="0" fontId="7" fillId="6" borderId="13" xfId="0" applyFont="1" applyFill="1" applyBorder="1" applyAlignment="1">
      <alignment vertical="top" wrapText="1"/>
    </xf>
    <xf numFmtId="49" fontId="15" fillId="10" borderId="67" xfId="0" applyNumberFormat="1" applyFont="1" applyFill="1" applyBorder="1" applyAlignment="1">
      <alignment horizontal="center" vertical="top"/>
    </xf>
    <xf numFmtId="49" fontId="15" fillId="10" borderId="35" xfId="0" applyNumberFormat="1" applyFont="1" applyFill="1" applyBorder="1" applyAlignment="1">
      <alignment horizontal="center" vertical="top"/>
    </xf>
    <xf numFmtId="49" fontId="15" fillId="9" borderId="11" xfId="0" applyNumberFormat="1" applyFont="1" applyFill="1" applyBorder="1" applyAlignment="1">
      <alignment horizontal="center" vertical="top"/>
    </xf>
    <xf numFmtId="49" fontId="15" fillId="9" borderId="13" xfId="0" applyNumberFormat="1" applyFont="1" applyFill="1" applyBorder="1" applyAlignment="1">
      <alignment horizontal="center" vertical="top"/>
    </xf>
    <xf numFmtId="49" fontId="15" fillId="6" borderId="61" xfId="0" applyNumberFormat="1" applyFont="1" applyFill="1" applyBorder="1" applyAlignment="1">
      <alignment horizontal="center" vertical="top"/>
    </xf>
    <xf numFmtId="49" fontId="15" fillId="6" borderId="0" xfId="0" applyNumberFormat="1" applyFont="1" applyFill="1" applyBorder="1" applyAlignment="1">
      <alignment horizontal="center" vertical="top"/>
    </xf>
    <xf numFmtId="3" fontId="3" fillId="6" borderId="11" xfId="0" applyNumberFormat="1" applyFont="1" applyFill="1" applyBorder="1" applyAlignment="1">
      <alignment horizontal="left" vertical="top" wrapText="1"/>
    </xf>
    <xf numFmtId="3" fontId="3" fillId="6" borderId="13" xfId="0" applyNumberFormat="1" applyFont="1" applyFill="1" applyBorder="1" applyAlignment="1">
      <alignment horizontal="left" vertical="top" wrapText="1"/>
    </xf>
    <xf numFmtId="3" fontId="5" fillId="6" borderId="36" xfId="0" applyNumberFormat="1" applyFont="1" applyFill="1" applyBorder="1" applyAlignment="1">
      <alignment horizontal="center" vertical="top" wrapText="1"/>
    </xf>
    <xf numFmtId="3" fontId="5" fillId="6" borderId="0" xfId="0" applyNumberFormat="1" applyFont="1" applyFill="1" applyBorder="1" applyAlignment="1">
      <alignment horizontal="center" vertical="top" wrapText="1"/>
    </xf>
    <xf numFmtId="0" fontId="7" fillId="6" borderId="21" xfId="0" applyFont="1" applyFill="1" applyBorder="1" applyAlignment="1">
      <alignment vertical="top" wrapText="1"/>
    </xf>
    <xf numFmtId="49" fontId="5" fillId="3" borderId="54" xfId="0" applyNumberFormat="1" applyFont="1" applyFill="1" applyBorder="1" applyAlignment="1">
      <alignment horizontal="right" vertical="top"/>
    </xf>
    <xf numFmtId="49" fontId="5" fillId="3" borderId="25" xfId="0" applyNumberFormat="1" applyFont="1" applyFill="1" applyBorder="1" applyAlignment="1">
      <alignment horizontal="right" vertical="top"/>
    </xf>
    <xf numFmtId="49" fontId="5" fillId="10" borderId="68" xfId="0" applyNumberFormat="1" applyFont="1" applyFill="1" applyBorder="1" applyAlignment="1">
      <alignment horizontal="right" vertical="top"/>
    </xf>
    <xf numFmtId="49" fontId="5" fillId="10" borderId="58" xfId="0" applyNumberFormat="1" applyFont="1" applyFill="1" applyBorder="1" applyAlignment="1">
      <alignment horizontal="right" vertical="top"/>
    </xf>
    <xf numFmtId="49" fontId="5" fillId="4" borderId="68" xfId="0" applyNumberFormat="1" applyFont="1" applyFill="1" applyBorder="1" applyAlignment="1">
      <alignment horizontal="right" vertical="top"/>
    </xf>
    <xf numFmtId="49" fontId="5" fillId="4" borderId="58" xfId="0" applyNumberFormat="1" applyFont="1" applyFill="1" applyBorder="1" applyAlignment="1">
      <alignment horizontal="right" vertical="top"/>
    </xf>
    <xf numFmtId="0" fontId="3" fillId="6" borderId="40" xfId="0" applyFont="1" applyFill="1" applyBorder="1" applyAlignment="1">
      <alignment vertical="top" wrapText="1"/>
    </xf>
    <xf numFmtId="0" fontId="0" fillId="0" borderId="9" xfId="0" applyBorder="1" applyAlignment="1">
      <alignment vertical="top" wrapText="1"/>
    </xf>
    <xf numFmtId="0" fontId="3" fillId="6" borderId="91" xfId="0" applyFont="1" applyFill="1" applyBorder="1" applyAlignment="1">
      <alignment horizontal="left" vertical="top" wrapText="1"/>
    </xf>
    <xf numFmtId="0" fontId="3" fillId="6" borderId="84" xfId="0" applyFont="1" applyFill="1" applyBorder="1" applyAlignment="1">
      <alignment horizontal="left" vertical="top" wrapText="1"/>
    </xf>
    <xf numFmtId="0" fontId="3" fillId="6" borderId="46" xfId="0" applyFont="1" applyFill="1" applyBorder="1" applyAlignment="1">
      <alignment horizontal="center" vertical="center" wrapText="1"/>
    </xf>
    <xf numFmtId="0" fontId="3" fillId="6" borderId="16" xfId="0" applyFont="1" applyFill="1" applyBorder="1" applyAlignment="1">
      <alignment horizontal="center" vertical="center" wrapText="1"/>
    </xf>
    <xf numFmtId="49" fontId="5" fillId="6" borderId="24" xfId="0" applyNumberFormat="1" applyFont="1" applyFill="1" applyBorder="1" applyAlignment="1">
      <alignment horizontal="center" vertical="top"/>
    </xf>
    <xf numFmtId="0" fontId="13" fillId="6" borderId="23" xfId="0" applyFont="1" applyFill="1" applyBorder="1" applyAlignment="1">
      <alignment horizontal="left" vertical="top" wrapText="1"/>
    </xf>
    <xf numFmtId="0" fontId="13" fillId="6" borderId="29" xfId="0" applyFont="1" applyFill="1" applyBorder="1" applyAlignment="1">
      <alignment horizontal="left" vertical="top" wrapText="1"/>
    </xf>
    <xf numFmtId="0" fontId="2" fillId="0" borderId="13" xfId="0" applyFont="1" applyBorder="1" applyAlignment="1">
      <alignment horizontal="center" vertical="center" textRotation="90" wrapText="1"/>
    </xf>
    <xf numFmtId="0" fontId="0" fillId="0" borderId="29" xfId="0" applyBorder="1" applyAlignment="1">
      <alignment horizontal="center" vertical="center" textRotation="90" wrapText="1"/>
    </xf>
    <xf numFmtId="0" fontId="5" fillId="6" borderId="17" xfId="0" applyFont="1" applyFill="1" applyBorder="1" applyAlignment="1">
      <alignment horizontal="center" vertical="top" wrapText="1"/>
    </xf>
    <xf numFmtId="0" fontId="5" fillId="6" borderId="29" xfId="0" applyFont="1" applyFill="1" applyBorder="1" applyAlignment="1">
      <alignment horizontal="center" vertical="top" wrapText="1"/>
    </xf>
    <xf numFmtId="3" fontId="3" fillId="6" borderId="0" xfId="0" applyNumberFormat="1" applyFont="1" applyFill="1" applyAlignment="1">
      <alignment horizontal="left" vertical="top" wrapText="1"/>
    </xf>
    <xf numFmtId="0" fontId="7" fillId="6" borderId="0" xfId="0" applyFont="1" applyFill="1" applyAlignment="1">
      <alignment vertical="top"/>
    </xf>
    <xf numFmtId="0" fontId="3" fillId="6" borderId="35" xfId="0" applyFont="1" applyFill="1" applyBorder="1" applyAlignment="1">
      <alignment vertical="top" wrapText="1"/>
    </xf>
    <xf numFmtId="0" fontId="3" fillId="6" borderId="84" xfId="0" applyFont="1" applyFill="1" applyBorder="1" applyAlignment="1">
      <alignment vertical="top" wrapText="1"/>
    </xf>
    <xf numFmtId="0" fontId="0" fillId="0" borderId="58" xfId="0" applyFont="1" applyBorder="1" applyAlignment="1">
      <alignment horizontal="left" vertical="top" wrapText="1"/>
    </xf>
    <xf numFmtId="0" fontId="7" fillId="6" borderId="83" xfId="0" applyFont="1" applyFill="1" applyBorder="1" applyAlignment="1">
      <alignment vertical="top" wrapText="1"/>
    </xf>
    <xf numFmtId="0" fontId="0" fillId="6" borderId="26" xfId="0" applyFill="1" applyBorder="1" applyAlignment="1">
      <alignment vertical="top" wrapText="1"/>
    </xf>
    <xf numFmtId="0" fontId="14" fillId="6" borderId="17" xfId="0" applyFont="1" applyFill="1" applyBorder="1" applyAlignment="1">
      <alignment horizontal="left" vertical="top" wrapText="1"/>
    </xf>
    <xf numFmtId="0" fontId="7" fillId="6" borderId="9" xfId="0" applyFont="1" applyFill="1" applyBorder="1" applyAlignment="1">
      <alignment vertical="top" wrapText="1"/>
    </xf>
    <xf numFmtId="0" fontId="3" fillId="6" borderId="7" xfId="0" applyFont="1" applyFill="1" applyBorder="1" applyAlignment="1">
      <alignment horizontal="left" vertical="top" wrapText="1"/>
    </xf>
    <xf numFmtId="0" fontId="5" fillId="6" borderId="7" xfId="0" applyFont="1" applyFill="1" applyBorder="1" applyAlignment="1">
      <alignment vertical="top" wrapText="1"/>
    </xf>
    <xf numFmtId="0" fontId="5" fillId="6" borderId="9" xfId="0" applyFont="1" applyFill="1" applyBorder="1" applyAlignment="1">
      <alignment vertical="top" wrapText="1"/>
    </xf>
    <xf numFmtId="0" fontId="3" fillId="6" borderId="26" xfId="0" applyFont="1" applyFill="1" applyBorder="1" applyAlignment="1">
      <alignment horizontal="left" vertical="top" wrapText="1"/>
    </xf>
    <xf numFmtId="3" fontId="3" fillId="0" borderId="36" xfId="0" applyNumberFormat="1" applyFont="1" applyFill="1" applyBorder="1" applyAlignment="1">
      <alignment horizontal="center" vertical="top" wrapText="1"/>
    </xf>
    <xf numFmtId="3" fontId="3" fillId="0" borderId="0" xfId="0" applyNumberFormat="1" applyFont="1" applyFill="1" applyBorder="1" applyAlignment="1">
      <alignment horizontal="center" vertical="top" wrapText="1"/>
    </xf>
    <xf numFmtId="3" fontId="3" fillId="0" borderId="24" xfId="0" applyNumberFormat="1" applyFont="1" applyFill="1" applyBorder="1" applyAlignment="1">
      <alignment horizontal="center" vertical="top" wrapText="1"/>
    </xf>
    <xf numFmtId="3" fontId="3" fillId="0" borderId="15" xfId="0" applyNumberFormat="1" applyFont="1" applyFill="1" applyBorder="1" applyAlignment="1">
      <alignment horizontal="center" vertical="top" wrapText="1"/>
    </xf>
    <xf numFmtId="0" fontId="17" fillId="6" borderId="62" xfId="0" applyFont="1" applyFill="1" applyBorder="1" applyAlignment="1">
      <alignment horizontal="center" vertical="center" textRotation="90" wrapText="1"/>
    </xf>
    <xf numFmtId="0" fontId="17" fillId="6" borderId="34" xfId="0" applyFont="1" applyFill="1" applyBorder="1" applyAlignment="1">
      <alignment horizontal="center" vertical="center" textRotation="90" wrapText="1"/>
    </xf>
    <xf numFmtId="0" fontId="3" fillId="6" borderId="40" xfId="1" applyFont="1" applyFill="1" applyBorder="1" applyAlignment="1">
      <alignment vertical="top" wrapText="1"/>
    </xf>
    <xf numFmtId="0" fontId="7" fillId="6" borderId="26" xfId="0" applyFont="1" applyFill="1" applyBorder="1" applyAlignment="1">
      <alignment vertical="top" wrapText="1"/>
    </xf>
    <xf numFmtId="0" fontId="3" fillId="6" borderId="17" xfId="0" applyFont="1" applyFill="1" applyBorder="1" applyAlignment="1">
      <alignment horizontal="center" vertical="center" textRotation="90"/>
    </xf>
    <xf numFmtId="0" fontId="3" fillId="6" borderId="13" xfId="0" applyFont="1" applyFill="1" applyBorder="1" applyAlignment="1">
      <alignment horizontal="center" vertical="center" textRotation="90"/>
    </xf>
    <xf numFmtId="0" fontId="3" fillId="6" borderId="43" xfId="0" applyFont="1" applyFill="1" applyBorder="1" applyAlignment="1">
      <alignment horizontal="center" vertical="center" textRotation="90" wrapText="1"/>
    </xf>
    <xf numFmtId="0" fontId="3" fillId="6" borderId="45" xfId="0" applyFont="1" applyFill="1" applyBorder="1" applyAlignment="1">
      <alignment horizontal="center" vertical="center" textRotation="90" wrapText="1"/>
    </xf>
    <xf numFmtId="0" fontId="21" fillId="6" borderId="40" xfId="0" applyFont="1" applyFill="1" applyBorder="1" applyAlignment="1">
      <alignment vertical="top" wrapText="1"/>
    </xf>
    <xf numFmtId="0" fontId="27" fillId="0" borderId="9" xfId="0" applyFont="1" applyBorder="1" applyAlignment="1">
      <alignment vertical="top" wrapText="1"/>
    </xf>
    <xf numFmtId="0" fontId="21" fillId="6" borderId="43" xfId="0" applyFont="1" applyFill="1" applyBorder="1" applyAlignment="1">
      <alignment horizontal="left" vertical="top" wrapText="1"/>
    </xf>
    <xf numFmtId="0" fontId="21" fillId="6" borderId="45" xfId="0" applyFont="1" applyFill="1" applyBorder="1" applyAlignment="1">
      <alignment horizontal="left" vertical="top" wrapText="1"/>
    </xf>
    <xf numFmtId="0" fontId="1" fillId="0" borderId="13" xfId="0" applyFont="1" applyBorder="1" applyAlignment="1">
      <alignment horizontal="center" vertical="center" textRotation="90" wrapText="1"/>
    </xf>
    <xf numFmtId="49" fontId="26" fillId="6" borderId="15" xfId="0" applyNumberFormat="1" applyFont="1" applyFill="1" applyBorder="1" applyAlignment="1">
      <alignment horizontal="center" vertical="top"/>
    </xf>
    <xf numFmtId="0" fontId="7" fillId="6" borderId="29" xfId="0" applyFont="1" applyFill="1" applyBorder="1" applyAlignment="1">
      <alignment horizontal="left" vertical="top" wrapText="1"/>
    </xf>
    <xf numFmtId="0" fontId="12" fillId="0" borderId="17" xfId="0" applyFont="1" applyBorder="1" applyAlignment="1">
      <alignment horizontal="center" vertical="center" textRotation="90" wrapText="1"/>
    </xf>
    <xf numFmtId="0" fontId="2" fillId="6" borderId="46" xfId="0" applyFont="1" applyFill="1" applyBorder="1" applyAlignment="1">
      <alignment horizontal="center" vertical="center" textRotation="90" wrapText="1"/>
    </xf>
    <xf numFmtId="0" fontId="2" fillId="6" borderId="16" xfId="0" applyFont="1" applyFill="1" applyBorder="1" applyAlignment="1">
      <alignment horizontal="center" vertical="center" textRotation="90" wrapText="1"/>
    </xf>
    <xf numFmtId="49" fontId="5" fillId="6" borderId="45" xfId="0" applyNumberFormat="1" applyFont="1" applyFill="1" applyBorder="1" applyAlignment="1">
      <alignment horizontal="center" vertical="top"/>
    </xf>
    <xf numFmtId="49" fontId="5" fillId="6" borderId="17" xfId="0" applyNumberFormat="1" applyFont="1" applyFill="1" applyBorder="1" applyAlignment="1">
      <alignment horizontal="center" vertical="center" textRotation="90" wrapText="1"/>
    </xf>
    <xf numFmtId="49" fontId="5" fillId="6" borderId="13" xfId="0" applyNumberFormat="1" applyFont="1" applyFill="1" applyBorder="1" applyAlignment="1">
      <alignment horizontal="center" vertical="center" textRotation="90" wrapText="1"/>
    </xf>
    <xf numFmtId="49" fontId="5" fillId="6" borderId="29" xfId="0" applyNumberFormat="1" applyFont="1" applyFill="1" applyBorder="1" applyAlignment="1">
      <alignment horizontal="center" vertical="center" textRotation="90" wrapText="1"/>
    </xf>
    <xf numFmtId="0" fontId="3" fillId="0" borderId="41" xfId="0" applyFont="1" applyBorder="1" applyAlignment="1">
      <alignment horizontal="center" vertical="center" textRotation="90" wrapText="1"/>
    </xf>
    <xf numFmtId="0" fontId="3" fillId="0" borderId="8" xfId="0" applyFont="1" applyBorder="1" applyAlignment="1">
      <alignment horizontal="center" vertical="center" textRotation="90" wrapText="1"/>
    </xf>
    <xf numFmtId="0" fontId="3" fillId="0" borderId="57" xfId="0" applyFont="1" applyBorder="1" applyAlignment="1">
      <alignment horizontal="center" vertical="center" textRotation="90" wrapText="1"/>
    </xf>
    <xf numFmtId="0" fontId="5" fillId="0" borderId="56" xfId="0" applyFont="1" applyBorder="1" applyAlignment="1">
      <alignment horizontal="center" vertical="center"/>
    </xf>
    <xf numFmtId="0" fontId="3" fillId="0" borderId="39" xfId="0" applyFont="1" applyBorder="1" applyAlignment="1">
      <alignment horizontal="center" vertical="center"/>
    </xf>
    <xf numFmtId="3" fontId="3" fillId="0" borderId="42" xfId="0" applyNumberFormat="1" applyFont="1" applyBorder="1" applyAlignment="1">
      <alignment horizontal="center" vertical="center" textRotation="90" shrinkToFit="1"/>
    </xf>
    <xf numFmtId="3" fontId="3" fillId="0" borderId="45" xfId="0" applyNumberFormat="1" applyFont="1" applyBorder="1" applyAlignment="1">
      <alignment horizontal="center" vertical="center" textRotation="90" shrinkToFit="1"/>
    </xf>
    <xf numFmtId="3" fontId="3" fillId="0" borderId="54" xfId="0" applyNumberFormat="1" applyFont="1" applyBorder="1" applyAlignment="1">
      <alignment horizontal="center" vertical="center" textRotation="90" shrinkToFit="1"/>
    </xf>
    <xf numFmtId="3" fontId="3" fillId="0" borderId="42" xfId="0" applyNumberFormat="1" applyFont="1" applyBorder="1" applyAlignment="1">
      <alignment horizontal="center" vertical="center" textRotation="90" wrapText="1"/>
    </xf>
    <xf numFmtId="3" fontId="3" fillId="0" borderId="45" xfId="0" applyNumberFormat="1" applyFont="1" applyBorder="1" applyAlignment="1">
      <alignment horizontal="center" vertical="center" textRotation="90" wrapText="1"/>
    </xf>
    <xf numFmtId="3" fontId="3" fillId="0" borderId="54" xfId="0" applyNumberFormat="1" applyFont="1" applyBorder="1" applyAlignment="1">
      <alignment horizontal="center" vertical="center" textRotation="90" wrapText="1"/>
    </xf>
    <xf numFmtId="3" fontId="3" fillId="0" borderId="41" xfId="0" applyNumberFormat="1" applyFont="1" applyBorder="1" applyAlignment="1">
      <alignment horizontal="center" vertical="center" textRotation="90" wrapText="1" shrinkToFit="1"/>
    </xf>
    <xf numFmtId="3" fontId="3" fillId="0" borderId="8" xfId="0" applyNumberFormat="1" applyFont="1" applyBorder="1" applyAlignment="1">
      <alignment horizontal="center" vertical="center" textRotation="90" wrapText="1" shrinkToFit="1"/>
    </xf>
    <xf numFmtId="3" fontId="3" fillId="0" borderId="57" xfId="0" applyNumberFormat="1" applyFont="1" applyBorder="1" applyAlignment="1">
      <alignment horizontal="center" vertical="center" textRotation="90" wrapText="1" shrinkToFit="1"/>
    </xf>
    <xf numFmtId="3" fontId="3" fillId="0" borderId="7" xfId="0" applyNumberFormat="1" applyFont="1" applyBorder="1" applyAlignment="1">
      <alignment horizontal="center" vertical="center" textRotation="90" shrinkToFit="1"/>
    </xf>
    <xf numFmtId="3" fontId="3" fillId="0" borderId="9" xfId="0" applyNumberFormat="1" applyFont="1" applyBorder="1" applyAlignment="1">
      <alignment horizontal="center" vertical="center" textRotation="90" shrinkToFit="1"/>
    </xf>
    <xf numFmtId="3" fontId="3" fillId="0" borderId="10" xfId="0" applyNumberFormat="1" applyFont="1" applyBorder="1" applyAlignment="1">
      <alignment horizontal="center" vertical="center" textRotation="90" shrinkToFit="1"/>
    </xf>
    <xf numFmtId="3" fontId="3" fillId="0" borderId="23" xfId="0" applyNumberFormat="1" applyFont="1" applyBorder="1" applyAlignment="1">
      <alignment horizontal="center" vertical="center" textRotation="90" shrinkToFit="1"/>
    </xf>
    <xf numFmtId="3" fontId="3" fillId="0" borderId="13" xfId="0" applyNumberFormat="1" applyFont="1" applyBorder="1" applyAlignment="1">
      <alignment horizontal="center" vertical="center" textRotation="90" shrinkToFit="1"/>
    </xf>
    <xf numFmtId="3" fontId="3" fillId="0" borderId="21" xfId="0" applyNumberFormat="1" applyFont="1" applyBorder="1" applyAlignment="1">
      <alignment horizontal="center" vertical="center" textRotation="90" shrinkToFit="1"/>
    </xf>
    <xf numFmtId="3" fontId="3" fillId="0" borderId="42" xfId="0" applyNumberFormat="1" applyFont="1" applyBorder="1" applyAlignment="1">
      <alignment horizontal="center" vertical="center" shrinkToFit="1"/>
    </xf>
    <xf numFmtId="3" fontId="3" fillId="0" borderId="45" xfId="0" applyNumberFormat="1" applyFont="1" applyBorder="1" applyAlignment="1">
      <alignment horizontal="center" vertical="center" shrinkToFit="1"/>
    </xf>
    <xf numFmtId="3" fontId="3" fillId="0" borderId="54" xfId="0" applyNumberFormat="1" applyFont="1" applyBorder="1" applyAlignment="1">
      <alignment horizontal="center" vertical="center" shrinkToFit="1"/>
    </xf>
    <xf numFmtId="0" fontId="3" fillId="6" borderId="9" xfId="0" applyFont="1" applyFill="1" applyBorder="1" applyAlignment="1">
      <alignment horizontal="left" vertical="top" wrapText="1"/>
    </xf>
  </cellXfs>
  <cellStyles count="3">
    <cellStyle name="Įprastas" xfId="0" builtinId="0"/>
    <cellStyle name="Įprastas 2" xfId="1"/>
    <cellStyle name="Stilius 1" xfId="2"/>
  </cellStyles>
  <dxfs count="0"/>
  <tableStyles count="0" defaultTableStyle="TableStyleMedium2" defaultPivotStyle="PivotStyleLight16"/>
  <colors>
    <mruColors>
      <color rgb="FFFFFF99"/>
      <color rgb="FFCCFFCC"/>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260"/>
  <sheetViews>
    <sheetView tabSelected="1" zoomScaleNormal="100" zoomScaleSheetLayoutView="100" workbookViewId="0">
      <selection activeCell="U97" sqref="U97"/>
    </sheetView>
  </sheetViews>
  <sheetFormatPr defaultRowHeight="12.75" x14ac:dyDescent="0.2"/>
  <cols>
    <col min="1" max="3" width="2.7109375" style="5" customWidth="1"/>
    <col min="4" max="4" width="34.7109375" style="5" customWidth="1"/>
    <col min="5" max="5" width="3.5703125" style="13" customWidth="1"/>
    <col min="6" max="6" width="4.140625" style="483" customWidth="1"/>
    <col min="7" max="7" width="8.28515625" style="20" customWidth="1"/>
    <col min="8" max="10" width="8.85546875" style="5" customWidth="1"/>
    <col min="11" max="11" width="37.7109375" style="5" customWidth="1"/>
    <col min="12" max="14" width="4.5703125" style="5" customWidth="1"/>
    <col min="15" max="16384" width="9.140625" style="3"/>
  </cols>
  <sheetData>
    <row r="1" spans="1:14" s="42" customFormat="1" ht="14.25" customHeight="1" x14ac:dyDescent="0.2">
      <c r="A1" s="184"/>
      <c r="B1" s="185"/>
      <c r="C1" s="271"/>
      <c r="E1" s="186"/>
      <c r="F1" s="39"/>
      <c r="G1" s="39"/>
      <c r="H1" s="15"/>
      <c r="I1" s="15"/>
      <c r="J1" s="451"/>
      <c r="K1" s="783" t="s">
        <v>271</v>
      </c>
      <c r="L1" s="784"/>
      <c r="M1" s="784"/>
      <c r="N1" s="784"/>
    </row>
    <row r="2" spans="1:14" s="42" customFormat="1" ht="13.5" customHeight="1" x14ac:dyDescent="0.2">
      <c r="A2" s="184"/>
      <c r="B2" s="185"/>
      <c r="C2" s="271"/>
      <c r="E2" s="186"/>
      <c r="F2" s="39"/>
      <c r="G2" s="39"/>
      <c r="H2" s="15"/>
      <c r="I2" s="15"/>
      <c r="J2" s="451"/>
      <c r="K2" s="783" t="s">
        <v>272</v>
      </c>
      <c r="L2" s="784"/>
      <c r="M2" s="784"/>
      <c r="N2" s="784"/>
    </row>
    <row r="3" spans="1:14" s="42" customFormat="1" ht="14.25" customHeight="1" x14ac:dyDescent="0.2">
      <c r="A3" s="184"/>
      <c r="B3" s="185"/>
      <c r="C3" s="271"/>
      <c r="E3" s="186"/>
      <c r="F3" s="39"/>
      <c r="G3" s="39"/>
      <c r="H3" s="15"/>
      <c r="I3" s="15"/>
      <c r="J3" s="451"/>
      <c r="K3" s="522" t="s">
        <v>270</v>
      </c>
      <c r="L3" s="523"/>
      <c r="M3" s="523"/>
      <c r="N3" s="523"/>
    </row>
    <row r="4" spans="1:14" s="42" customFormat="1" ht="12" customHeight="1" x14ac:dyDescent="0.2">
      <c r="A4" s="184"/>
      <c r="B4" s="185"/>
      <c r="C4" s="271"/>
      <c r="E4" s="186"/>
      <c r="F4" s="39"/>
      <c r="G4" s="39"/>
      <c r="H4" s="15"/>
      <c r="I4" s="15"/>
      <c r="J4" s="451"/>
      <c r="K4" s="451"/>
      <c r="L4" s="451"/>
      <c r="M4" s="451"/>
    </row>
    <row r="5" spans="1:14" ht="11.25" customHeight="1" x14ac:dyDescent="0.2">
      <c r="C5" s="10"/>
      <c r="F5" s="195"/>
      <c r="J5" s="194"/>
      <c r="K5" s="194"/>
      <c r="L5" s="194"/>
      <c r="M5" s="194"/>
      <c r="N5" s="3"/>
    </row>
    <row r="6" spans="1:14" s="43" customFormat="1" ht="15.75" x14ac:dyDescent="0.2">
      <c r="A6" s="649" t="s">
        <v>269</v>
      </c>
      <c r="B6" s="649"/>
      <c r="C6" s="649"/>
      <c r="D6" s="649"/>
      <c r="E6" s="649"/>
      <c r="F6" s="649"/>
      <c r="G6" s="649"/>
      <c r="H6" s="649"/>
      <c r="I6" s="649"/>
      <c r="J6" s="649"/>
      <c r="K6" s="649"/>
      <c r="L6" s="649"/>
      <c r="M6" s="649"/>
    </row>
    <row r="7" spans="1:14" ht="15.75" x14ac:dyDescent="0.2">
      <c r="A7" s="650" t="s">
        <v>25</v>
      </c>
      <c r="B7" s="650"/>
      <c r="C7" s="650"/>
      <c r="D7" s="650"/>
      <c r="E7" s="650"/>
      <c r="F7" s="650"/>
      <c r="G7" s="650"/>
      <c r="H7" s="650"/>
      <c r="I7" s="650"/>
      <c r="J7" s="650"/>
      <c r="K7" s="650"/>
      <c r="L7" s="650"/>
      <c r="M7" s="650"/>
      <c r="N7" s="3"/>
    </row>
    <row r="8" spans="1:14" ht="15.75" x14ac:dyDescent="0.2">
      <c r="A8" s="651" t="s">
        <v>94</v>
      </c>
      <c r="B8" s="651"/>
      <c r="C8" s="651"/>
      <c r="D8" s="651"/>
      <c r="E8" s="651"/>
      <c r="F8" s="651"/>
      <c r="G8" s="651"/>
      <c r="H8" s="651"/>
      <c r="I8" s="651"/>
      <c r="J8" s="651"/>
      <c r="K8" s="651"/>
      <c r="L8" s="651"/>
      <c r="M8" s="651"/>
      <c r="N8" s="3"/>
    </row>
    <row r="9" spans="1:14" ht="13.5" thickBot="1" x14ac:dyDescent="0.25">
      <c r="C9" s="10"/>
      <c r="J9" s="652" t="s">
        <v>91</v>
      </c>
      <c r="K9" s="652"/>
      <c r="L9" s="652"/>
      <c r="M9" s="653"/>
      <c r="N9" s="3"/>
    </row>
    <row r="10" spans="1:14" s="43" customFormat="1" ht="24.75" customHeight="1" x14ac:dyDescent="0.2">
      <c r="A10" s="836" t="s">
        <v>17</v>
      </c>
      <c r="B10" s="839" t="s">
        <v>0</v>
      </c>
      <c r="C10" s="839" t="s">
        <v>1</v>
      </c>
      <c r="D10" s="842" t="s">
        <v>12</v>
      </c>
      <c r="E10" s="827" t="s">
        <v>2</v>
      </c>
      <c r="F10" s="830" t="s">
        <v>3</v>
      </c>
      <c r="G10" s="833" t="s">
        <v>4</v>
      </c>
      <c r="H10" s="822" t="s">
        <v>202</v>
      </c>
      <c r="I10" s="822" t="s">
        <v>148</v>
      </c>
      <c r="J10" s="822" t="s">
        <v>197</v>
      </c>
      <c r="K10" s="654" t="s">
        <v>11</v>
      </c>
      <c r="L10" s="655"/>
      <c r="M10" s="655"/>
      <c r="N10" s="825"/>
    </row>
    <row r="11" spans="1:14" s="43" customFormat="1" ht="18.75" customHeight="1" x14ac:dyDescent="0.2">
      <c r="A11" s="837"/>
      <c r="B11" s="840"/>
      <c r="C11" s="840"/>
      <c r="D11" s="843"/>
      <c r="E11" s="828"/>
      <c r="F11" s="831"/>
      <c r="G11" s="834"/>
      <c r="H11" s="823"/>
      <c r="I11" s="823"/>
      <c r="J11" s="823"/>
      <c r="K11" s="657" t="s">
        <v>12</v>
      </c>
      <c r="L11" s="656"/>
      <c r="M11" s="656"/>
      <c r="N11" s="826"/>
    </row>
    <row r="12" spans="1:14" s="43" customFormat="1" ht="59.25" customHeight="1" thickBot="1" x14ac:dyDescent="0.25">
      <c r="A12" s="838"/>
      <c r="B12" s="841"/>
      <c r="C12" s="841"/>
      <c r="D12" s="844"/>
      <c r="E12" s="829"/>
      <c r="F12" s="832"/>
      <c r="G12" s="835"/>
      <c r="H12" s="824"/>
      <c r="I12" s="824"/>
      <c r="J12" s="824"/>
      <c r="K12" s="658"/>
      <c r="L12" s="91" t="s">
        <v>97</v>
      </c>
      <c r="M12" s="91" t="s">
        <v>149</v>
      </c>
      <c r="N12" s="4" t="s">
        <v>198</v>
      </c>
    </row>
    <row r="13" spans="1:14" s="12" customFormat="1" ht="15" customHeight="1" x14ac:dyDescent="0.2">
      <c r="A13" s="634" t="s">
        <v>60</v>
      </c>
      <c r="B13" s="635"/>
      <c r="C13" s="635"/>
      <c r="D13" s="635"/>
      <c r="E13" s="635"/>
      <c r="F13" s="635"/>
      <c r="G13" s="635"/>
      <c r="H13" s="635"/>
      <c r="I13" s="635"/>
      <c r="J13" s="635"/>
      <c r="K13" s="635"/>
      <c r="L13" s="635"/>
      <c r="M13" s="635"/>
      <c r="N13" s="636"/>
    </row>
    <row r="14" spans="1:14" s="12" customFormat="1" ht="14.25" customHeight="1" x14ac:dyDescent="0.2">
      <c r="A14" s="637" t="s">
        <v>45</v>
      </c>
      <c r="B14" s="638"/>
      <c r="C14" s="638"/>
      <c r="D14" s="638"/>
      <c r="E14" s="638"/>
      <c r="F14" s="638"/>
      <c r="G14" s="638"/>
      <c r="H14" s="638"/>
      <c r="I14" s="638"/>
      <c r="J14" s="638"/>
      <c r="K14" s="638"/>
      <c r="L14" s="638"/>
      <c r="M14" s="638"/>
      <c r="N14" s="639"/>
    </row>
    <row r="15" spans="1:14" ht="15" customHeight="1" x14ac:dyDescent="0.2">
      <c r="A15" s="24" t="s">
        <v>5</v>
      </c>
      <c r="B15" s="640" t="s">
        <v>61</v>
      </c>
      <c r="C15" s="641"/>
      <c r="D15" s="641"/>
      <c r="E15" s="641"/>
      <c r="F15" s="641"/>
      <c r="G15" s="641"/>
      <c r="H15" s="641"/>
      <c r="I15" s="641"/>
      <c r="J15" s="641"/>
      <c r="K15" s="641"/>
      <c r="L15" s="641"/>
      <c r="M15" s="641"/>
      <c r="N15" s="642"/>
    </row>
    <row r="16" spans="1:14" ht="15.75" customHeight="1" x14ac:dyDescent="0.2">
      <c r="A16" s="35" t="s">
        <v>5</v>
      </c>
      <c r="B16" s="36" t="s">
        <v>5</v>
      </c>
      <c r="C16" s="643" t="s">
        <v>41</v>
      </c>
      <c r="D16" s="644"/>
      <c r="E16" s="644"/>
      <c r="F16" s="644"/>
      <c r="G16" s="644"/>
      <c r="H16" s="644"/>
      <c r="I16" s="644"/>
      <c r="J16" s="644"/>
      <c r="K16" s="644"/>
      <c r="L16" s="644"/>
      <c r="M16" s="644"/>
      <c r="N16" s="645"/>
    </row>
    <row r="17" spans="1:14" ht="14.25" customHeight="1" x14ac:dyDescent="0.2">
      <c r="A17" s="456" t="s">
        <v>5</v>
      </c>
      <c r="B17" s="457" t="s">
        <v>5</v>
      </c>
      <c r="C17" s="494" t="s">
        <v>5</v>
      </c>
      <c r="D17" s="646" t="s">
        <v>81</v>
      </c>
      <c r="E17" s="133" t="s">
        <v>264</v>
      </c>
      <c r="F17" s="460" t="s">
        <v>27</v>
      </c>
      <c r="G17" s="23" t="s">
        <v>24</v>
      </c>
      <c r="H17" s="181">
        <v>747.5</v>
      </c>
      <c r="I17" s="181">
        <f>1424.5-100</f>
        <v>1324.5</v>
      </c>
      <c r="J17" s="181">
        <f>1622.5-100</f>
        <v>1522.5</v>
      </c>
      <c r="K17" s="191"/>
      <c r="L17" s="102"/>
      <c r="M17" s="102"/>
      <c r="N17" s="206"/>
    </row>
    <row r="18" spans="1:14" ht="22.5" customHeight="1" x14ac:dyDescent="0.2">
      <c r="A18" s="456"/>
      <c r="B18" s="457"/>
      <c r="C18" s="494"/>
      <c r="D18" s="666"/>
      <c r="E18" s="524"/>
      <c r="F18" s="159"/>
      <c r="G18" s="34" t="s">
        <v>58</v>
      </c>
      <c r="H18" s="181">
        <v>748.2</v>
      </c>
      <c r="I18" s="181"/>
      <c r="J18" s="181"/>
      <c r="K18" s="191"/>
      <c r="L18" s="270"/>
      <c r="M18" s="102"/>
      <c r="N18" s="284"/>
    </row>
    <row r="19" spans="1:14" ht="15" customHeight="1" x14ac:dyDescent="0.2">
      <c r="A19" s="456"/>
      <c r="B19" s="457"/>
      <c r="C19" s="494"/>
      <c r="D19" s="615" t="s">
        <v>95</v>
      </c>
      <c r="E19" s="473"/>
      <c r="F19" s="504"/>
      <c r="G19" s="49"/>
      <c r="H19" s="72"/>
      <c r="I19" s="88"/>
      <c r="J19" s="72"/>
      <c r="K19" s="555" t="s">
        <v>194</v>
      </c>
      <c r="L19" s="556">
        <v>3.9</v>
      </c>
      <c r="M19" s="557">
        <v>3.9</v>
      </c>
      <c r="N19" s="558">
        <v>3.9</v>
      </c>
    </row>
    <row r="20" spans="1:14" ht="15" customHeight="1" x14ac:dyDescent="0.2">
      <c r="A20" s="456"/>
      <c r="B20" s="457"/>
      <c r="C20" s="494"/>
      <c r="D20" s="621"/>
      <c r="E20" s="473"/>
      <c r="F20" s="504"/>
      <c r="G20" s="23"/>
      <c r="H20" s="181"/>
      <c r="I20" s="71"/>
      <c r="J20" s="181"/>
      <c r="K20" s="510" t="s">
        <v>261</v>
      </c>
      <c r="L20" s="205">
        <v>341</v>
      </c>
      <c r="M20" s="439">
        <v>353</v>
      </c>
      <c r="N20" s="330">
        <v>353</v>
      </c>
    </row>
    <row r="21" spans="1:14" ht="14.1" customHeight="1" x14ac:dyDescent="0.2">
      <c r="A21" s="630"/>
      <c r="B21" s="631"/>
      <c r="C21" s="632"/>
      <c r="D21" s="615" t="s">
        <v>30</v>
      </c>
      <c r="E21" s="816" t="s">
        <v>84</v>
      </c>
      <c r="F21" s="818"/>
      <c r="G21" s="440"/>
      <c r="H21" s="72"/>
      <c r="I21" s="88"/>
      <c r="J21" s="72"/>
      <c r="K21" s="507" t="s">
        <v>32</v>
      </c>
      <c r="L21" s="32">
        <v>4</v>
      </c>
      <c r="M21" s="322">
        <v>4</v>
      </c>
      <c r="N21" s="139">
        <v>4</v>
      </c>
    </row>
    <row r="22" spans="1:14" ht="14.1" customHeight="1" x14ac:dyDescent="0.2">
      <c r="A22" s="630"/>
      <c r="B22" s="631"/>
      <c r="C22" s="632"/>
      <c r="D22" s="621"/>
      <c r="E22" s="633"/>
      <c r="F22" s="818"/>
      <c r="G22" s="519"/>
      <c r="H22" s="181"/>
      <c r="I22" s="71"/>
      <c r="J22" s="181"/>
      <c r="K22" s="500" t="s">
        <v>72</v>
      </c>
      <c r="L22" s="60">
        <v>3</v>
      </c>
      <c r="M22" s="517">
        <v>3</v>
      </c>
      <c r="N22" s="348">
        <v>6</v>
      </c>
    </row>
    <row r="23" spans="1:14" ht="14.1" customHeight="1" x14ac:dyDescent="0.2">
      <c r="A23" s="630"/>
      <c r="B23" s="631"/>
      <c r="C23" s="632"/>
      <c r="D23" s="621"/>
      <c r="E23" s="633"/>
      <c r="F23" s="818"/>
      <c r="G23" s="519"/>
      <c r="H23" s="181"/>
      <c r="I23" s="71"/>
      <c r="J23" s="181"/>
      <c r="K23" s="500" t="s">
        <v>215</v>
      </c>
      <c r="L23" s="60">
        <v>1</v>
      </c>
      <c r="M23" s="60"/>
      <c r="N23" s="348"/>
    </row>
    <row r="24" spans="1:14" ht="14.1" customHeight="1" x14ac:dyDescent="0.2">
      <c r="A24" s="630"/>
      <c r="B24" s="631"/>
      <c r="C24" s="632"/>
      <c r="D24" s="621"/>
      <c r="E24" s="633"/>
      <c r="F24" s="610"/>
      <c r="G24" s="490"/>
      <c r="H24" s="181"/>
      <c r="I24" s="71"/>
      <c r="J24" s="181"/>
      <c r="K24" s="500" t="s">
        <v>216</v>
      </c>
      <c r="L24" s="60"/>
      <c r="M24" s="60">
        <v>3</v>
      </c>
      <c r="N24" s="348"/>
    </row>
    <row r="25" spans="1:14" ht="14.25" customHeight="1" x14ac:dyDescent="0.2">
      <c r="A25" s="630"/>
      <c r="B25" s="631"/>
      <c r="C25" s="632"/>
      <c r="D25" s="621"/>
      <c r="E25" s="633"/>
      <c r="F25" s="610"/>
      <c r="G25" s="490"/>
      <c r="H25" s="181"/>
      <c r="I25" s="71"/>
      <c r="J25" s="181"/>
      <c r="K25" s="845" t="s">
        <v>118</v>
      </c>
      <c r="L25" s="93">
        <v>100</v>
      </c>
      <c r="M25" s="93"/>
      <c r="N25" s="348"/>
    </row>
    <row r="26" spans="1:14" ht="13.5" customHeight="1" x14ac:dyDescent="0.2">
      <c r="A26" s="630"/>
      <c r="B26" s="631"/>
      <c r="C26" s="632"/>
      <c r="D26" s="616"/>
      <c r="E26" s="817"/>
      <c r="F26" s="610"/>
      <c r="G26" s="202"/>
      <c r="H26" s="73"/>
      <c r="I26" s="70"/>
      <c r="J26" s="73"/>
      <c r="K26" s="795"/>
      <c r="L26" s="95"/>
      <c r="M26" s="95"/>
      <c r="N26" s="138"/>
    </row>
    <row r="27" spans="1:14" ht="13.5" customHeight="1" x14ac:dyDescent="0.2">
      <c r="A27" s="456"/>
      <c r="B27" s="457"/>
      <c r="C27" s="494"/>
      <c r="D27" s="615" t="s">
        <v>31</v>
      </c>
      <c r="E27" s="647"/>
      <c r="F27" s="460"/>
      <c r="G27" s="490"/>
      <c r="H27" s="181"/>
      <c r="I27" s="482"/>
      <c r="J27" s="181"/>
      <c r="K27" s="553" t="s">
        <v>154</v>
      </c>
      <c r="L27" s="399"/>
      <c r="M27" s="369"/>
      <c r="N27" s="370"/>
    </row>
    <row r="28" spans="1:14" ht="24.75" customHeight="1" x14ac:dyDescent="0.2">
      <c r="A28" s="456"/>
      <c r="B28" s="457"/>
      <c r="C28" s="494"/>
      <c r="D28" s="705"/>
      <c r="E28" s="626"/>
      <c r="F28" s="460"/>
      <c r="G28" s="490"/>
      <c r="H28" s="181"/>
      <c r="I28" s="71"/>
      <c r="J28" s="181"/>
      <c r="K28" s="500" t="s">
        <v>155</v>
      </c>
      <c r="L28" s="517">
        <v>87</v>
      </c>
      <c r="M28" s="93">
        <v>87</v>
      </c>
      <c r="N28" s="348">
        <v>87</v>
      </c>
    </row>
    <row r="29" spans="1:14" ht="25.5" customHeight="1" x14ac:dyDescent="0.2">
      <c r="A29" s="456"/>
      <c r="B29" s="457"/>
      <c r="C29" s="494"/>
      <c r="D29" s="705"/>
      <c r="E29" s="626"/>
      <c r="F29" s="460"/>
      <c r="G29" s="490"/>
      <c r="H29" s="181"/>
      <c r="I29" s="71"/>
      <c r="J29" s="181"/>
      <c r="K29" s="508" t="s">
        <v>130</v>
      </c>
      <c r="L29" s="554">
        <v>63</v>
      </c>
      <c r="M29" s="347">
        <v>63</v>
      </c>
      <c r="N29" s="365">
        <v>63</v>
      </c>
    </row>
    <row r="30" spans="1:14" ht="15" customHeight="1" x14ac:dyDescent="0.2">
      <c r="A30" s="456"/>
      <c r="B30" s="457"/>
      <c r="C30" s="494"/>
      <c r="D30" s="705"/>
      <c r="E30" s="626"/>
      <c r="F30" s="460"/>
      <c r="G30" s="490"/>
      <c r="H30" s="181"/>
      <c r="I30" s="71"/>
      <c r="J30" s="181"/>
      <c r="K30" s="224" t="s">
        <v>156</v>
      </c>
      <c r="L30" s="221"/>
      <c r="M30" s="325"/>
      <c r="N30" s="222"/>
    </row>
    <row r="31" spans="1:14" ht="13.5" customHeight="1" x14ac:dyDescent="0.2">
      <c r="A31" s="456"/>
      <c r="B31" s="457"/>
      <c r="C31" s="494"/>
      <c r="D31" s="133"/>
      <c r="E31" s="626"/>
      <c r="F31" s="460"/>
      <c r="G31" s="490"/>
      <c r="H31" s="181"/>
      <c r="I31" s="71"/>
      <c r="J31" s="181"/>
      <c r="K31" s="520" t="s">
        <v>92</v>
      </c>
      <c r="L31" s="60">
        <v>10</v>
      </c>
      <c r="M31" s="93">
        <v>10</v>
      </c>
      <c r="N31" s="348">
        <v>10</v>
      </c>
    </row>
    <row r="32" spans="1:14" ht="13.5" customHeight="1" x14ac:dyDescent="0.2">
      <c r="A32" s="456"/>
      <c r="B32" s="457"/>
      <c r="C32" s="494"/>
      <c r="D32" s="133"/>
      <c r="E32" s="626"/>
      <c r="F32" s="460"/>
      <c r="G32" s="490"/>
      <c r="H32" s="181"/>
      <c r="I32" s="71"/>
      <c r="J32" s="181"/>
      <c r="K32" s="228" t="s">
        <v>33</v>
      </c>
      <c r="L32" s="30" t="s">
        <v>217</v>
      </c>
      <c r="M32" s="178" t="s">
        <v>217</v>
      </c>
      <c r="N32" s="223" t="s">
        <v>217</v>
      </c>
    </row>
    <row r="33" spans="1:48" ht="13.5" customHeight="1" x14ac:dyDescent="0.2">
      <c r="A33" s="456"/>
      <c r="B33" s="457"/>
      <c r="C33" s="494"/>
      <c r="D33" s="133"/>
      <c r="E33" s="626"/>
      <c r="F33" s="460"/>
      <c r="G33" s="490"/>
      <c r="H33" s="181"/>
      <c r="I33" s="71"/>
      <c r="J33" s="181"/>
      <c r="K33" s="228" t="s">
        <v>71</v>
      </c>
      <c r="L33" s="30" t="s">
        <v>262</v>
      </c>
      <c r="M33" s="178" t="s">
        <v>262</v>
      </c>
      <c r="N33" s="223" t="s">
        <v>262</v>
      </c>
    </row>
    <row r="34" spans="1:48" ht="13.5" customHeight="1" x14ac:dyDescent="0.2">
      <c r="A34" s="456"/>
      <c r="B34" s="457"/>
      <c r="C34" s="494"/>
      <c r="D34" s="133"/>
      <c r="E34" s="626"/>
      <c r="F34" s="460"/>
      <c r="G34" s="490"/>
      <c r="H34" s="181"/>
      <c r="I34" s="71"/>
      <c r="J34" s="181"/>
      <c r="K34" s="228" t="s">
        <v>218</v>
      </c>
      <c r="L34" s="30" t="s">
        <v>152</v>
      </c>
      <c r="M34" s="178" t="s">
        <v>152</v>
      </c>
      <c r="N34" s="223" t="s">
        <v>152</v>
      </c>
    </row>
    <row r="35" spans="1:48" ht="13.5" customHeight="1" x14ac:dyDescent="0.2">
      <c r="A35" s="456"/>
      <c r="B35" s="457"/>
      <c r="C35" s="494"/>
      <c r="D35" s="133"/>
      <c r="E35" s="626"/>
      <c r="F35" s="460"/>
      <c r="G35" s="490"/>
      <c r="H35" s="181"/>
      <c r="I35" s="71"/>
      <c r="J35" s="181"/>
      <c r="K35" s="5" t="s">
        <v>203</v>
      </c>
      <c r="L35" s="30" t="s">
        <v>199</v>
      </c>
      <c r="M35" s="178" t="s">
        <v>199</v>
      </c>
      <c r="N35" s="223" t="s">
        <v>199</v>
      </c>
    </row>
    <row r="36" spans="1:48" s="8" customFormat="1" ht="13.5" customHeight="1" x14ac:dyDescent="0.2">
      <c r="A36" s="456"/>
      <c r="B36" s="457"/>
      <c r="C36" s="494"/>
      <c r="D36" s="133"/>
      <c r="E36" s="626"/>
      <c r="F36" s="460"/>
      <c r="G36" s="490"/>
      <c r="H36" s="181"/>
      <c r="I36" s="71"/>
      <c r="J36" s="181"/>
      <c r="K36" s="228" t="s">
        <v>219</v>
      </c>
      <c r="L36" s="30" t="s">
        <v>220</v>
      </c>
      <c r="M36" s="178" t="s">
        <v>220</v>
      </c>
      <c r="N36" s="223" t="s">
        <v>220</v>
      </c>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s="8" customFormat="1" ht="14.25" customHeight="1" x14ac:dyDescent="0.2">
      <c r="A37" s="456"/>
      <c r="B37" s="457"/>
      <c r="C37" s="494"/>
      <c r="D37" s="133"/>
      <c r="E37" s="626"/>
      <c r="F37" s="460"/>
      <c r="G37" s="490"/>
      <c r="H37" s="181"/>
      <c r="I37" s="71"/>
      <c r="J37" s="181"/>
      <c r="K37" s="525" t="s">
        <v>157</v>
      </c>
      <c r="L37" s="168"/>
      <c r="M37" s="325"/>
      <c r="N37" s="222"/>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s="8" customFormat="1" ht="13.5" customHeight="1" x14ac:dyDescent="0.2">
      <c r="A38" s="456"/>
      <c r="B38" s="457"/>
      <c r="C38" s="494"/>
      <c r="D38" s="133"/>
      <c r="E38" s="626"/>
      <c r="F38" s="460"/>
      <c r="G38" s="490"/>
      <c r="H38" s="181"/>
      <c r="I38" s="71"/>
      <c r="J38" s="181"/>
      <c r="K38" s="228" t="s">
        <v>132</v>
      </c>
      <c r="L38" s="99">
        <v>11</v>
      </c>
      <c r="M38" s="261">
        <v>11</v>
      </c>
      <c r="N38" s="226">
        <v>11</v>
      </c>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s="8" customFormat="1" ht="13.5" customHeight="1" x14ac:dyDescent="0.2">
      <c r="A39" s="456"/>
      <c r="B39" s="457"/>
      <c r="C39" s="494"/>
      <c r="D39" s="133"/>
      <c r="E39" s="626"/>
      <c r="F39" s="460"/>
      <c r="G39" s="490"/>
      <c r="H39" s="181"/>
      <c r="I39" s="71"/>
      <c r="J39" s="181"/>
      <c r="K39" s="488" t="s">
        <v>131</v>
      </c>
      <c r="L39" s="131" t="s">
        <v>116</v>
      </c>
      <c r="M39" s="208" t="s">
        <v>116</v>
      </c>
      <c r="N39" s="132" t="s">
        <v>116</v>
      </c>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s="8" customFormat="1" ht="15" customHeight="1" x14ac:dyDescent="0.2">
      <c r="A40" s="456"/>
      <c r="B40" s="457"/>
      <c r="C40" s="494"/>
      <c r="D40" s="133"/>
      <c r="E40" s="626"/>
      <c r="F40" s="460"/>
      <c r="G40" s="490"/>
      <c r="H40" s="181"/>
      <c r="I40" s="71"/>
      <c r="J40" s="181"/>
      <c r="K40" s="224" t="s">
        <v>158</v>
      </c>
      <c r="L40" s="225"/>
      <c r="M40" s="261"/>
      <c r="N40" s="226"/>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s="8" customFormat="1" ht="26.25" customHeight="1" x14ac:dyDescent="0.2">
      <c r="A41" s="456"/>
      <c r="B41" s="457"/>
      <c r="C41" s="494"/>
      <c r="D41" s="133"/>
      <c r="E41" s="626"/>
      <c r="F41" s="460"/>
      <c r="G41" s="490"/>
      <c r="H41" s="181"/>
      <c r="I41" s="71"/>
      <c r="J41" s="181"/>
      <c r="K41" s="454" t="s">
        <v>221</v>
      </c>
      <c r="L41" s="225">
        <v>210</v>
      </c>
      <c r="M41" s="261">
        <v>210</v>
      </c>
      <c r="N41" s="226">
        <v>210</v>
      </c>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s="8" customFormat="1" ht="27.75" customHeight="1" x14ac:dyDescent="0.2">
      <c r="A42" s="456"/>
      <c r="B42" s="457"/>
      <c r="C42" s="494"/>
      <c r="D42" s="133"/>
      <c r="E42" s="626"/>
      <c r="F42" s="460"/>
      <c r="G42" s="490"/>
      <c r="H42" s="181"/>
      <c r="I42" s="71"/>
      <c r="J42" s="181"/>
      <c r="K42" s="454" t="s">
        <v>222</v>
      </c>
      <c r="L42" s="225">
        <v>870</v>
      </c>
      <c r="M42" s="261">
        <v>870</v>
      </c>
      <c r="N42" s="226">
        <v>870</v>
      </c>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s="8" customFormat="1" ht="13.5" customHeight="1" x14ac:dyDescent="0.2">
      <c r="A43" s="456"/>
      <c r="B43" s="457"/>
      <c r="C43" s="494"/>
      <c r="D43" s="133"/>
      <c r="E43" s="626"/>
      <c r="F43" s="460"/>
      <c r="G43" s="490"/>
      <c r="H43" s="181"/>
      <c r="I43" s="71"/>
      <c r="J43" s="181"/>
      <c r="K43" s="41" t="s">
        <v>188</v>
      </c>
      <c r="L43" s="131">
        <v>1</v>
      </c>
      <c r="M43" s="208">
        <v>1</v>
      </c>
      <c r="N43" s="132">
        <v>1</v>
      </c>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s="8" customFormat="1" ht="30" customHeight="1" x14ac:dyDescent="0.2">
      <c r="A44" s="456"/>
      <c r="B44" s="457"/>
      <c r="C44" s="494"/>
      <c r="D44" s="134"/>
      <c r="E44" s="659"/>
      <c r="F44" s="460"/>
      <c r="G44" s="490"/>
      <c r="H44" s="181"/>
      <c r="I44" s="71"/>
      <c r="J44" s="181"/>
      <c r="K44" s="499" t="s">
        <v>273</v>
      </c>
      <c r="L44" s="268">
        <v>2</v>
      </c>
      <c r="M44" s="526"/>
      <c r="N44" s="269"/>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row>
    <row r="45" spans="1:48" s="8" customFormat="1" ht="25.5" customHeight="1" x14ac:dyDescent="0.2">
      <c r="A45" s="456"/>
      <c r="B45" s="457"/>
      <c r="C45" s="504"/>
      <c r="D45" s="621" t="s">
        <v>121</v>
      </c>
      <c r="E45" s="815" t="s">
        <v>123</v>
      </c>
      <c r="F45" s="460"/>
      <c r="G45" s="49"/>
      <c r="H45" s="72"/>
      <c r="I45" s="88"/>
      <c r="J45" s="72"/>
      <c r="K45" s="518" t="s">
        <v>135</v>
      </c>
      <c r="L45" s="121">
        <v>100</v>
      </c>
      <c r="M45" s="527"/>
      <c r="N45" s="179"/>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row>
    <row r="46" spans="1:48" s="8" customFormat="1" ht="9" customHeight="1" x14ac:dyDescent="0.2">
      <c r="A46" s="456"/>
      <c r="B46" s="457"/>
      <c r="C46" s="504"/>
      <c r="D46" s="621"/>
      <c r="E46" s="660"/>
      <c r="F46" s="460"/>
      <c r="G46" s="50"/>
      <c r="H46" s="73"/>
      <c r="I46" s="70"/>
      <c r="J46" s="73"/>
      <c r="K46" s="516"/>
      <c r="L46" s="122"/>
      <c r="M46" s="528"/>
      <c r="N46" s="179"/>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row>
    <row r="47" spans="1:48" s="8" customFormat="1" ht="13.5" customHeight="1" x14ac:dyDescent="0.2">
      <c r="A47" s="456"/>
      <c r="B47" s="457"/>
      <c r="C47" s="55"/>
      <c r="D47" s="615" t="s">
        <v>115</v>
      </c>
      <c r="E47" s="660"/>
      <c r="F47" s="661"/>
      <c r="G47" s="23"/>
      <c r="H47" s="181"/>
      <c r="I47" s="71"/>
      <c r="J47" s="181"/>
      <c r="K47" s="464" t="s">
        <v>82</v>
      </c>
      <c r="L47" s="120">
        <v>1</v>
      </c>
      <c r="M47" s="264"/>
      <c r="N47" s="141"/>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row>
    <row r="48" spans="1:48" s="8" customFormat="1" ht="24.75" customHeight="1" x14ac:dyDescent="0.2">
      <c r="A48" s="456"/>
      <c r="B48" s="457"/>
      <c r="C48" s="494"/>
      <c r="D48" s="616"/>
      <c r="E48" s="660"/>
      <c r="F48" s="661"/>
      <c r="G48" s="490"/>
      <c r="H48" s="181"/>
      <c r="I48" s="482"/>
      <c r="J48" s="181"/>
      <c r="K48" s="228" t="s">
        <v>135</v>
      </c>
      <c r="L48" s="57">
        <v>25</v>
      </c>
      <c r="M48" s="304">
        <v>100</v>
      </c>
      <c r="N48" s="151"/>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row>
    <row r="49" spans="1:48" s="8" customFormat="1" ht="12.75" customHeight="1" x14ac:dyDescent="0.2">
      <c r="A49" s="456"/>
      <c r="B49" s="457"/>
      <c r="C49" s="55"/>
      <c r="D49" s="611" t="s">
        <v>98</v>
      </c>
      <c r="E49" s="617" t="s">
        <v>90</v>
      </c>
      <c r="F49" s="614"/>
      <c r="G49" s="49"/>
      <c r="H49" s="72"/>
      <c r="I49" s="88"/>
      <c r="J49" s="72"/>
      <c r="K49" s="503" t="s">
        <v>82</v>
      </c>
      <c r="L49" s="93">
        <v>1</v>
      </c>
      <c r="M49" s="114"/>
      <c r="N49" s="179"/>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row>
    <row r="50" spans="1:48" s="8" customFormat="1" ht="24" customHeight="1" x14ac:dyDescent="0.2">
      <c r="A50" s="456"/>
      <c r="B50" s="457"/>
      <c r="C50" s="494"/>
      <c r="D50" s="612"/>
      <c r="E50" s="613"/>
      <c r="F50" s="614"/>
      <c r="G50" s="202"/>
      <c r="H50" s="73"/>
      <c r="I50" s="70"/>
      <c r="J50" s="73"/>
      <c r="K50" s="204" t="s">
        <v>103</v>
      </c>
      <c r="L50" s="95">
        <v>20</v>
      </c>
      <c r="M50" s="116">
        <v>50</v>
      </c>
      <c r="N50" s="151">
        <v>100</v>
      </c>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row>
    <row r="51" spans="1:48" s="8" customFormat="1" ht="17.25" customHeight="1" x14ac:dyDescent="0.2">
      <c r="A51" s="456"/>
      <c r="B51" s="457"/>
      <c r="C51" s="504"/>
      <c r="D51" s="615" t="s">
        <v>167</v>
      </c>
      <c r="E51" s="617" t="s">
        <v>123</v>
      </c>
      <c r="F51" s="460"/>
      <c r="G51" s="23"/>
      <c r="H51" s="181"/>
      <c r="I51" s="71"/>
      <c r="J51" s="181"/>
      <c r="K51" s="770" t="s">
        <v>134</v>
      </c>
      <c r="L51" s="121">
        <v>100</v>
      </c>
      <c r="M51" s="315"/>
      <c r="N51" s="141"/>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row>
    <row r="52" spans="1:48" s="8" customFormat="1" ht="15" customHeight="1" x14ac:dyDescent="0.2">
      <c r="A52" s="456"/>
      <c r="B52" s="457"/>
      <c r="C52" s="504"/>
      <c r="D52" s="616"/>
      <c r="E52" s="779"/>
      <c r="F52" s="460"/>
      <c r="G52" s="23"/>
      <c r="H52" s="181"/>
      <c r="I52" s="71"/>
      <c r="J52" s="181"/>
      <c r="K52" s="771"/>
      <c r="L52" s="57"/>
      <c r="M52" s="304"/>
      <c r="N52" s="151"/>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row>
    <row r="53" spans="1:48" s="8" customFormat="1" ht="15" customHeight="1" x14ac:dyDescent="0.2">
      <c r="A53" s="456"/>
      <c r="B53" s="457"/>
      <c r="C53" s="55"/>
      <c r="D53" s="611" t="s">
        <v>117</v>
      </c>
      <c r="E53" s="627"/>
      <c r="F53" s="614"/>
      <c r="G53" s="49"/>
      <c r="H53" s="72"/>
      <c r="I53" s="72"/>
      <c r="J53" s="104"/>
      <c r="K53" s="503" t="s">
        <v>82</v>
      </c>
      <c r="L53" s="93">
        <v>1</v>
      </c>
      <c r="M53" s="115"/>
      <c r="N53" s="141"/>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row>
    <row r="54" spans="1:48" s="8" customFormat="1" ht="17.25" customHeight="1" x14ac:dyDescent="0.2">
      <c r="A54" s="456"/>
      <c r="B54" s="457"/>
      <c r="C54" s="494"/>
      <c r="D54" s="612"/>
      <c r="E54" s="780"/>
      <c r="F54" s="614"/>
      <c r="G54" s="202"/>
      <c r="H54" s="73"/>
      <c r="I54" s="70"/>
      <c r="J54" s="73"/>
      <c r="K54" s="204" t="s">
        <v>104</v>
      </c>
      <c r="L54" s="95"/>
      <c r="M54" s="95">
        <v>20</v>
      </c>
      <c r="N54" s="151">
        <v>100</v>
      </c>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s="8" customFormat="1" ht="15" customHeight="1" x14ac:dyDescent="0.2">
      <c r="A55" s="456"/>
      <c r="B55" s="457"/>
      <c r="C55" s="55"/>
      <c r="D55" s="611" t="s">
        <v>180</v>
      </c>
      <c r="E55" s="617" t="s">
        <v>90</v>
      </c>
      <c r="F55" s="614"/>
      <c r="G55" s="23"/>
      <c r="H55" s="181"/>
      <c r="I55" s="71"/>
      <c r="J55" s="181"/>
      <c r="K55" s="464" t="s">
        <v>82</v>
      </c>
      <c r="L55" s="93">
        <v>1</v>
      </c>
      <c r="M55" s="114"/>
      <c r="N55" s="179"/>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s="8" customFormat="1" ht="15.75" customHeight="1" x14ac:dyDescent="0.2">
      <c r="A56" s="456"/>
      <c r="B56" s="457"/>
      <c r="C56" s="494"/>
      <c r="D56" s="612"/>
      <c r="E56" s="613"/>
      <c r="F56" s="614"/>
      <c r="G56" s="490"/>
      <c r="H56" s="181"/>
      <c r="I56" s="71"/>
      <c r="J56" s="181"/>
      <c r="K56" s="274" t="s">
        <v>181</v>
      </c>
      <c r="L56" s="95"/>
      <c r="M56" s="116"/>
      <c r="N56" s="151"/>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s="8" customFormat="1" ht="13.5" customHeight="1" x14ac:dyDescent="0.2">
      <c r="A57" s="456"/>
      <c r="B57" s="457"/>
      <c r="C57" s="504"/>
      <c r="D57" s="615" t="s">
        <v>120</v>
      </c>
      <c r="E57" s="617" t="s">
        <v>123</v>
      </c>
      <c r="F57" s="460"/>
      <c r="G57" s="49" t="s">
        <v>49</v>
      </c>
      <c r="H57" s="72"/>
      <c r="I57" s="88"/>
      <c r="J57" s="72"/>
      <c r="K57" s="503" t="s">
        <v>82</v>
      </c>
      <c r="L57" s="115"/>
      <c r="M57" s="121"/>
      <c r="N57" s="141"/>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s="8" customFormat="1" ht="26.25" customHeight="1" x14ac:dyDescent="0.2">
      <c r="A58" s="456"/>
      <c r="B58" s="457"/>
      <c r="C58" s="504"/>
      <c r="D58" s="616"/>
      <c r="E58" s="780"/>
      <c r="F58" s="460"/>
      <c r="G58" s="50"/>
      <c r="H58" s="73"/>
      <c r="I58" s="70"/>
      <c r="J58" s="73"/>
      <c r="K58" s="204" t="s">
        <v>103</v>
      </c>
      <c r="L58" s="95"/>
      <c r="M58" s="122"/>
      <c r="N58" s="151"/>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s="8" customFormat="1" ht="19.5" customHeight="1" x14ac:dyDescent="0.2">
      <c r="A59" s="456"/>
      <c r="B59" s="457"/>
      <c r="C59" s="494"/>
      <c r="D59" s="621" t="s">
        <v>211</v>
      </c>
      <c r="E59" s="617" t="s">
        <v>123</v>
      </c>
      <c r="F59" s="460"/>
      <c r="G59" s="49"/>
      <c r="H59" s="72"/>
      <c r="I59" s="88"/>
      <c r="J59" s="72"/>
      <c r="K59" s="802" t="s">
        <v>212</v>
      </c>
      <c r="L59" s="427"/>
      <c r="M59" s="143"/>
      <c r="N59" s="333">
        <v>30</v>
      </c>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row>
    <row r="60" spans="1:48" s="8" customFormat="1" ht="10.5" customHeight="1" x14ac:dyDescent="0.2">
      <c r="A60" s="456"/>
      <c r="B60" s="457"/>
      <c r="C60" s="494"/>
      <c r="D60" s="814"/>
      <c r="E60" s="618"/>
      <c r="F60" s="460"/>
      <c r="G60" s="50"/>
      <c r="H60" s="73"/>
      <c r="I60" s="70"/>
      <c r="J60" s="73"/>
      <c r="K60" s="620"/>
      <c r="L60" s="428"/>
      <c r="M60" s="310"/>
      <c r="N60" s="358"/>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row>
    <row r="61" spans="1:48" s="8" customFormat="1" ht="15.75" customHeight="1" x14ac:dyDescent="0.2">
      <c r="A61" s="456"/>
      <c r="B61" s="457"/>
      <c r="C61" s="55"/>
      <c r="D61" s="810" t="s">
        <v>99</v>
      </c>
      <c r="E61" s="617" t="s">
        <v>90</v>
      </c>
      <c r="F61" s="813"/>
      <c r="G61" s="401"/>
      <c r="H61" s="395"/>
      <c r="I61" s="394"/>
      <c r="J61" s="395"/>
      <c r="K61" s="808" t="s">
        <v>136</v>
      </c>
      <c r="L61" s="121"/>
      <c r="M61" s="315"/>
      <c r="N61" s="141"/>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row>
    <row r="62" spans="1:48" s="8" customFormat="1" ht="14.25" customHeight="1" x14ac:dyDescent="0.2">
      <c r="A62" s="456"/>
      <c r="B62" s="457"/>
      <c r="C62" s="494"/>
      <c r="D62" s="811"/>
      <c r="E62" s="812"/>
      <c r="F62" s="813"/>
      <c r="G62" s="400"/>
      <c r="H62" s="396"/>
      <c r="I62" s="398"/>
      <c r="J62" s="396"/>
      <c r="K62" s="809"/>
      <c r="L62" s="60"/>
      <c r="M62" s="264"/>
      <c r="N62" s="179"/>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row>
    <row r="63" spans="1:48" s="8" customFormat="1" ht="16.5" customHeight="1" thickBot="1" x14ac:dyDescent="0.25">
      <c r="A63" s="511"/>
      <c r="B63" s="189"/>
      <c r="C63" s="31"/>
      <c r="D63" s="544"/>
      <c r="E63" s="545"/>
      <c r="F63" s="397"/>
      <c r="G63" s="33" t="s">
        <v>6</v>
      </c>
      <c r="H63" s="109">
        <f>SUM(H17:H62)</f>
        <v>1495.7</v>
      </c>
      <c r="I63" s="109">
        <f t="shared" ref="I63:J63" si="0">SUM(I17:I62)</f>
        <v>1324.5</v>
      </c>
      <c r="J63" s="109">
        <f t="shared" si="0"/>
        <v>1522.5</v>
      </c>
      <c r="K63" s="156"/>
      <c r="L63" s="37"/>
      <c r="M63" s="316"/>
      <c r="N63" s="285"/>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row>
    <row r="64" spans="1:48" s="8" customFormat="1" ht="12.75" customHeight="1" x14ac:dyDescent="0.2">
      <c r="A64" s="456" t="s">
        <v>5</v>
      </c>
      <c r="B64" s="468" t="s">
        <v>5</v>
      </c>
      <c r="C64" s="494" t="s">
        <v>7</v>
      </c>
      <c r="D64" s="685" t="s">
        <v>53</v>
      </c>
      <c r="E64" s="533"/>
      <c r="F64" s="471" t="s">
        <v>27</v>
      </c>
      <c r="G64" s="127" t="s">
        <v>24</v>
      </c>
      <c r="H64" s="89">
        <v>3279.6</v>
      </c>
      <c r="I64" s="89">
        <v>3102.6</v>
      </c>
      <c r="J64" s="85">
        <v>3102.6</v>
      </c>
      <c r="K64" s="534"/>
      <c r="L64" s="535"/>
      <c r="M64" s="536"/>
      <c r="N64" s="537"/>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row>
    <row r="65" spans="1:48" s="8" customFormat="1" ht="12.75" customHeight="1" x14ac:dyDescent="0.2">
      <c r="A65" s="456"/>
      <c r="B65" s="468"/>
      <c r="C65" s="494"/>
      <c r="D65" s="666"/>
      <c r="E65" s="529"/>
      <c r="F65" s="460"/>
      <c r="G65" s="490" t="s">
        <v>40</v>
      </c>
      <c r="H65" s="482">
        <v>2</v>
      </c>
      <c r="I65" s="482">
        <v>2</v>
      </c>
      <c r="J65" s="181">
        <v>2</v>
      </c>
      <c r="K65" s="538"/>
      <c r="L65" s="203"/>
      <c r="M65" s="183"/>
      <c r="N65" s="327"/>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row>
    <row r="66" spans="1:48" s="8" customFormat="1" ht="13.5" customHeight="1" x14ac:dyDescent="0.2">
      <c r="A66" s="456"/>
      <c r="B66" s="468"/>
      <c r="C66" s="494"/>
      <c r="D66" s="512"/>
      <c r="E66" s="529"/>
      <c r="F66" s="460"/>
      <c r="G66" s="490" t="s">
        <v>75</v>
      </c>
      <c r="H66" s="482"/>
      <c r="I66" s="482"/>
      <c r="J66" s="181"/>
      <c r="K66" s="530"/>
      <c r="L66" s="531"/>
      <c r="M66" s="374"/>
      <c r="N66" s="532"/>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row>
    <row r="67" spans="1:48" s="8" customFormat="1" ht="24.75" customHeight="1" x14ac:dyDescent="0.2">
      <c r="A67" s="630"/>
      <c r="B67" s="662"/>
      <c r="C67" s="632"/>
      <c r="D67" s="615" t="s">
        <v>67</v>
      </c>
      <c r="E67" s="806"/>
      <c r="F67" s="610"/>
      <c r="G67" s="7"/>
      <c r="H67" s="87"/>
      <c r="I67" s="76"/>
      <c r="J67" s="72"/>
      <c r="K67" s="447" t="s">
        <v>190</v>
      </c>
      <c r="L67" s="402">
        <v>8.6</v>
      </c>
      <c r="M67" s="403">
        <v>8.6</v>
      </c>
      <c r="N67" s="239">
        <v>8.6</v>
      </c>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row>
    <row r="68" spans="1:48" s="8" customFormat="1" ht="14.25" customHeight="1" x14ac:dyDescent="0.2">
      <c r="A68" s="630"/>
      <c r="B68" s="662"/>
      <c r="C68" s="632"/>
      <c r="D68" s="666"/>
      <c r="E68" s="807"/>
      <c r="F68" s="610"/>
      <c r="G68" s="490"/>
      <c r="H68" s="86"/>
      <c r="I68" s="482"/>
      <c r="J68" s="181"/>
      <c r="K68" s="404" t="s">
        <v>150</v>
      </c>
      <c r="L68" s="347">
        <v>445</v>
      </c>
      <c r="M68" s="347">
        <v>445</v>
      </c>
      <c r="N68" s="365">
        <v>445</v>
      </c>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row>
    <row r="69" spans="1:48" s="8" customFormat="1" ht="13.5" customHeight="1" x14ac:dyDescent="0.2">
      <c r="A69" s="630"/>
      <c r="B69" s="662"/>
      <c r="C69" s="632"/>
      <c r="D69" s="611" t="s">
        <v>37</v>
      </c>
      <c r="E69" s="487"/>
      <c r="F69" s="460"/>
      <c r="G69" s="9"/>
      <c r="H69" s="86"/>
      <c r="I69" s="482"/>
      <c r="J69" s="181"/>
      <c r="K69" s="371" t="s">
        <v>39</v>
      </c>
      <c r="L69" s="59">
        <v>46</v>
      </c>
      <c r="M69" s="313">
        <v>46</v>
      </c>
      <c r="N69" s="306">
        <v>46</v>
      </c>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row>
    <row r="70" spans="1:48" s="8" customFormat="1" ht="15" customHeight="1" x14ac:dyDescent="0.2">
      <c r="A70" s="630"/>
      <c r="B70" s="662"/>
      <c r="C70" s="632"/>
      <c r="D70" s="622"/>
      <c r="E70" s="487"/>
      <c r="F70" s="460"/>
      <c r="G70" s="490"/>
      <c r="H70" s="86"/>
      <c r="I70" s="482"/>
      <c r="J70" s="181"/>
      <c r="K70" s="489" t="s">
        <v>68</v>
      </c>
      <c r="L70" s="539">
        <v>1500</v>
      </c>
      <c r="M70" s="540">
        <v>1500</v>
      </c>
      <c r="N70" s="332">
        <v>1500</v>
      </c>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row>
    <row r="71" spans="1:48" s="8" customFormat="1" ht="16.5" customHeight="1" x14ac:dyDescent="0.2">
      <c r="A71" s="456"/>
      <c r="B71" s="468"/>
      <c r="C71" s="494"/>
      <c r="D71" s="611" t="s">
        <v>102</v>
      </c>
      <c r="E71" s="477"/>
      <c r="F71" s="460"/>
      <c r="G71" s="490"/>
      <c r="H71" s="86"/>
      <c r="I71" s="482"/>
      <c r="J71" s="181"/>
      <c r="K71" s="227" t="s">
        <v>127</v>
      </c>
      <c r="L71" s="541" t="s">
        <v>224</v>
      </c>
      <c r="M71" s="541" t="s">
        <v>224</v>
      </c>
      <c r="N71" s="542" t="s">
        <v>224</v>
      </c>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row>
    <row r="72" spans="1:48" s="8" customFormat="1" ht="36.75" customHeight="1" x14ac:dyDescent="0.2">
      <c r="A72" s="456"/>
      <c r="B72" s="468"/>
      <c r="C72" s="494"/>
      <c r="D72" s="623"/>
      <c r="E72" s="477"/>
      <c r="F72" s="460"/>
      <c r="G72" s="490"/>
      <c r="H72" s="86"/>
      <c r="I72" s="482"/>
      <c r="J72" s="181"/>
      <c r="K72" s="90" t="s">
        <v>128</v>
      </c>
      <c r="L72" s="208" t="s">
        <v>100</v>
      </c>
      <c r="M72" s="208" t="s">
        <v>100</v>
      </c>
      <c r="N72" s="132" t="s">
        <v>100</v>
      </c>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row>
    <row r="73" spans="1:48" s="8" customFormat="1" ht="27.75" customHeight="1" x14ac:dyDescent="0.2">
      <c r="A73" s="456"/>
      <c r="B73" s="468"/>
      <c r="C73" s="494"/>
      <c r="D73" s="495" t="s">
        <v>57</v>
      </c>
      <c r="E73" s="477"/>
      <c r="F73" s="460"/>
      <c r="G73" s="490"/>
      <c r="H73" s="86"/>
      <c r="I73" s="482"/>
      <c r="J73" s="181"/>
      <c r="K73" s="218" t="s">
        <v>38</v>
      </c>
      <c r="L73" s="219">
        <v>11</v>
      </c>
      <c r="M73" s="219">
        <v>11</v>
      </c>
      <c r="N73" s="220">
        <v>11</v>
      </c>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row>
    <row r="74" spans="1:48" ht="27.75" customHeight="1" x14ac:dyDescent="0.2">
      <c r="A74" s="456"/>
      <c r="B74" s="468"/>
      <c r="C74" s="494"/>
      <c r="D74" s="495" t="s">
        <v>253</v>
      </c>
      <c r="E74" s="477"/>
      <c r="F74" s="498"/>
      <c r="G74" s="202"/>
      <c r="H74" s="69"/>
      <c r="I74" s="389"/>
      <c r="J74" s="73"/>
      <c r="K74" s="546" t="s">
        <v>223</v>
      </c>
      <c r="L74" s="32">
        <v>100</v>
      </c>
      <c r="M74" s="32"/>
      <c r="N74" s="139"/>
    </row>
    <row r="75" spans="1:48" s="8" customFormat="1" ht="16.5" customHeight="1" thickBot="1" x14ac:dyDescent="0.25">
      <c r="A75" s="492"/>
      <c r="B75" s="497"/>
      <c r="C75" s="504"/>
      <c r="D75" s="544"/>
      <c r="E75" s="545"/>
      <c r="F75" s="397"/>
      <c r="G75" s="33" t="s">
        <v>6</v>
      </c>
      <c r="H75" s="109">
        <f>SUM(H64:H74)</f>
        <v>3281.6</v>
      </c>
      <c r="I75" s="109">
        <f t="shared" ref="I75:J75" si="1">SUM(I64:I74)</f>
        <v>3104.6</v>
      </c>
      <c r="J75" s="109">
        <f t="shared" si="1"/>
        <v>3104.6</v>
      </c>
      <c r="K75" s="156"/>
      <c r="L75" s="37"/>
      <c r="M75" s="316"/>
      <c r="N75" s="285"/>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row>
    <row r="76" spans="1:48" ht="14.25" customHeight="1" x14ac:dyDescent="0.2">
      <c r="A76" s="465" t="s">
        <v>5</v>
      </c>
      <c r="B76" s="467" t="s">
        <v>5</v>
      </c>
      <c r="C76" s="165" t="s">
        <v>26</v>
      </c>
      <c r="D76" s="777" t="s">
        <v>54</v>
      </c>
      <c r="E76" s="172"/>
      <c r="F76" s="471" t="s">
        <v>27</v>
      </c>
      <c r="G76" s="127" t="s">
        <v>24</v>
      </c>
      <c r="H76" s="85">
        <v>964.6</v>
      </c>
      <c r="I76" s="85">
        <v>1067.5999999999999</v>
      </c>
      <c r="J76" s="85">
        <v>958.3</v>
      </c>
      <c r="K76" s="543"/>
      <c r="L76" s="535"/>
      <c r="M76" s="536"/>
      <c r="N76" s="537"/>
    </row>
    <row r="77" spans="1:48" ht="13.5" customHeight="1" x14ac:dyDescent="0.2">
      <c r="A77" s="492"/>
      <c r="B77" s="493"/>
      <c r="C77" s="504"/>
      <c r="D77" s="666"/>
      <c r="E77" s="171"/>
      <c r="F77" s="498"/>
      <c r="G77" s="519" t="s">
        <v>40</v>
      </c>
      <c r="H77" s="181">
        <v>32.700000000000003</v>
      </c>
      <c r="I77" s="181">
        <v>32.700000000000003</v>
      </c>
      <c r="J77" s="181">
        <v>32.700000000000003</v>
      </c>
      <c r="K77" s="513"/>
      <c r="L77" s="203"/>
      <c r="M77" s="183"/>
      <c r="N77" s="327"/>
    </row>
    <row r="78" spans="1:48" ht="12" customHeight="1" x14ac:dyDescent="0.2">
      <c r="A78" s="492"/>
      <c r="B78" s="493"/>
      <c r="C78" s="504"/>
      <c r="D78" s="709"/>
      <c r="E78" s="551"/>
      <c r="F78" s="498"/>
      <c r="G78" s="519" t="s">
        <v>75</v>
      </c>
      <c r="H78" s="181"/>
      <c r="I78" s="436"/>
      <c r="J78" s="436"/>
      <c r="K78" s="101"/>
      <c r="L78" s="531"/>
      <c r="M78" s="374"/>
      <c r="N78" s="532"/>
    </row>
    <row r="79" spans="1:48" ht="24.75" customHeight="1" x14ac:dyDescent="0.2">
      <c r="A79" s="456"/>
      <c r="B79" s="468"/>
      <c r="C79" s="504"/>
      <c r="D79" s="621" t="s">
        <v>187</v>
      </c>
      <c r="E79" s="626" t="s">
        <v>64</v>
      </c>
      <c r="F79" s="460"/>
      <c r="G79" s="49"/>
      <c r="H79" s="72"/>
      <c r="I79" s="445"/>
      <c r="J79" s="445"/>
      <c r="K79" s="476" t="s">
        <v>260</v>
      </c>
      <c r="L79" s="143">
        <v>60</v>
      </c>
      <c r="M79" s="354">
        <v>80</v>
      </c>
      <c r="N79" s="333">
        <v>100</v>
      </c>
    </row>
    <row r="80" spans="1:48" ht="27" customHeight="1" x14ac:dyDescent="0.2">
      <c r="A80" s="456"/>
      <c r="B80" s="468"/>
      <c r="C80" s="504"/>
      <c r="D80" s="666"/>
      <c r="E80" s="627"/>
      <c r="F80" s="460"/>
      <c r="G80" s="23"/>
      <c r="H80" s="181"/>
      <c r="I80" s="436"/>
      <c r="J80" s="436"/>
      <c r="K80" s="446" t="s">
        <v>191</v>
      </c>
      <c r="L80" s="209">
        <v>4</v>
      </c>
      <c r="M80" s="319">
        <v>4</v>
      </c>
      <c r="N80" s="360">
        <v>4</v>
      </c>
    </row>
    <row r="81" spans="1:14" ht="11.25" customHeight="1" x14ac:dyDescent="0.2">
      <c r="A81" s="456"/>
      <c r="B81" s="468"/>
      <c r="C81" s="504"/>
      <c r="D81" s="502"/>
      <c r="E81" s="444"/>
      <c r="F81" s="460"/>
      <c r="G81" s="23"/>
      <c r="H81" s="181"/>
      <c r="I81" s="181"/>
      <c r="J81" s="181"/>
      <c r="K81" s="454" t="s">
        <v>160</v>
      </c>
      <c r="L81" s="97">
        <v>40</v>
      </c>
      <c r="M81" s="311">
        <v>40</v>
      </c>
      <c r="N81" s="328">
        <v>40</v>
      </c>
    </row>
    <row r="82" spans="1:14" ht="14.25" customHeight="1" x14ac:dyDescent="0.2">
      <c r="A82" s="456"/>
      <c r="B82" s="468"/>
      <c r="C82" s="504"/>
      <c r="D82" s="496"/>
      <c r="E82" s="444"/>
      <c r="F82" s="460"/>
      <c r="G82" s="23"/>
      <c r="H82" s="509"/>
      <c r="I82" s="506"/>
      <c r="J82" s="506"/>
      <c r="K82" s="17" t="s">
        <v>159</v>
      </c>
      <c r="L82" s="405">
        <v>15</v>
      </c>
      <c r="M82" s="405">
        <v>15</v>
      </c>
      <c r="N82" s="406">
        <v>15</v>
      </c>
    </row>
    <row r="83" spans="1:14" ht="27" customHeight="1" x14ac:dyDescent="0.2">
      <c r="A83" s="456"/>
      <c r="B83" s="468"/>
      <c r="C83" s="504"/>
      <c r="D83" s="547"/>
      <c r="E83" s="375"/>
      <c r="F83" s="376"/>
      <c r="G83" s="379"/>
      <c r="H83" s="181"/>
      <c r="I83" s="381"/>
      <c r="J83" s="381"/>
      <c r="K83" s="377" t="s">
        <v>169</v>
      </c>
      <c r="L83" s="229">
        <v>1</v>
      </c>
      <c r="M83" s="355"/>
      <c r="N83" s="359"/>
    </row>
    <row r="84" spans="1:14" ht="39" customHeight="1" x14ac:dyDescent="0.2">
      <c r="A84" s="456"/>
      <c r="B84" s="468"/>
      <c r="C84" s="504"/>
      <c r="D84" s="378"/>
      <c r="E84" s="375"/>
      <c r="F84" s="376"/>
      <c r="G84" s="379"/>
      <c r="H84" s="380"/>
      <c r="I84" s="381"/>
      <c r="J84" s="381"/>
      <c r="K84" s="452" t="s">
        <v>170</v>
      </c>
      <c r="L84" s="97"/>
      <c r="M84" s="311"/>
      <c r="N84" s="328"/>
    </row>
    <row r="85" spans="1:14" ht="12.95" customHeight="1" x14ac:dyDescent="0.2">
      <c r="A85" s="456"/>
      <c r="B85" s="468"/>
      <c r="C85" s="504"/>
      <c r="D85" s="496"/>
      <c r="E85" s="63"/>
      <c r="F85" s="498"/>
      <c r="G85" s="23"/>
      <c r="H85" s="181"/>
      <c r="I85" s="436"/>
      <c r="J85" s="436"/>
      <c r="K85" s="407" t="s">
        <v>183</v>
      </c>
      <c r="L85" s="209">
        <v>1</v>
      </c>
      <c r="M85" s="319"/>
      <c r="N85" s="360"/>
    </row>
    <row r="86" spans="1:14" ht="12.95" customHeight="1" x14ac:dyDescent="0.2">
      <c r="A86" s="456"/>
      <c r="B86" s="468"/>
      <c r="C86" s="504"/>
      <c r="D86" s="496"/>
      <c r="E86" s="63"/>
      <c r="F86" s="498"/>
      <c r="G86" s="23"/>
      <c r="H86" s="181"/>
      <c r="I86" s="436"/>
      <c r="J86" s="436"/>
      <c r="K86" s="296" t="s">
        <v>184</v>
      </c>
      <c r="L86" s="173"/>
      <c r="M86" s="318">
        <v>3</v>
      </c>
      <c r="N86" s="363"/>
    </row>
    <row r="87" spans="1:14" ht="12.95" customHeight="1" x14ac:dyDescent="0.2">
      <c r="A87" s="456"/>
      <c r="B87" s="468"/>
      <c r="C87" s="504"/>
      <c r="D87" s="496"/>
      <c r="E87" s="63"/>
      <c r="F87" s="498"/>
      <c r="G87" s="23"/>
      <c r="H87" s="181"/>
      <c r="I87" s="436"/>
      <c r="J87" s="436"/>
      <c r="K87" s="212" t="s">
        <v>185</v>
      </c>
      <c r="L87" s="97"/>
      <c r="M87" s="311"/>
      <c r="N87" s="328"/>
    </row>
    <row r="88" spans="1:14" ht="12.95" customHeight="1" x14ac:dyDescent="0.2">
      <c r="A88" s="456"/>
      <c r="B88" s="468"/>
      <c r="C88" s="504"/>
      <c r="D88" s="496"/>
      <c r="E88" s="63"/>
      <c r="F88" s="498"/>
      <c r="G88" s="23"/>
      <c r="H88" s="181"/>
      <c r="I88" s="436"/>
      <c r="J88" s="436"/>
      <c r="K88" s="488" t="s">
        <v>186</v>
      </c>
      <c r="L88" s="144"/>
      <c r="M88" s="317"/>
      <c r="N88" s="361"/>
    </row>
    <row r="89" spans="1:14" ht="12.75" customHeight="1" x14ac:dyDescent="0.2">
      <c r="A89" s="456"/>
      <c r="B89" s="468"/>
      <c r="C89" s="504"/>
      <c r="D89" s="496"/>
      <c r="E89" s="63"/>
      <c r="F89" s="498"/>
      <c r="G89" s="23"/>
      <c r="H89" s="181"/>
      <c r="I89" s="436"/>
      <c r="J89" s="436"/>
      <c r="K89" s="463" t="s">
        <v>182</v>
      </c>
      <c r="L89" s="173"/>
      <c r="M89" s="318"/>
      <c r="N89" s="363">
        <v>2</v>
      </c>
    </row>
    <row r="90" spans="1:14" ht="12.75" customHeight="1" x14ac:dyDescent="0.2">
      <c r="A90" s="456"/>
      <c r="B90" s="468"/>
      <c r="C90" s="504"/>
      <c r="D90" s="496"/>
      <c r="E90" s="63"/>
      <c r="F90" s="498"/>
      <c r="G90" s="23"/>
      <c r="H90" s="181"/>
      <c r="I90" s="436"/>
      <c r="J90" s="436"/>
      <c r="K90" s="155" t="s">
        <v>274</v>
      </c>
      <c r="L90" s="98"/>
      <c r="M90" s="356"/>
      <c r="N90" s="362"/>
    </row>
    <row r="91" spans="1:14" ht="27" customHeight="1" x14ac:dyDescent="0.2">
      <c r="A91" s="456"/>
      <c r="B91" s="468"/>
      <c r="C91" s="494"/>
      <c r="D91" s="615" t="s">
        <v>101</v>
      </c>
      <c r="E91" s="472"/>
      <c r="F91" s="498"/>
      <c r="G91" s="440"/>
      <c r="H91" s="72"/>
      <c r="I91" s="104"/>
      <c r="J91" s="104"/>
      <c r="K91" s="802" t="s">
        <v>189</v>
      </c>
      <c r="L91" s="143">
        <v>1</v>
      </c>
      <c r="M91" s="354">
        <v>1</v>
      </c>
      <c r="N91" s="333">
        <v>1</v>
      </c>
    </row>
    <row r="92" spans="1:14" ht="22.5" customHeight="1" x14ac:dyDescent="0.2">
      <c r="A92" s="456"/>
      <c r="B92" s="468"/>
      <c r="C92" s="504"/>
      <c r="D92" s="616"/>
      <c r="E92" s="474"/>
      <c r="F92" s="498"/>
      <c r="G92" s="22"/>
      <c r="H92" s="73"/>
      <c r="I92" s="103"/>
      <c r="J92" s="103"/>
      <c r="K92" s="803"/>
      <c r="L92" s="57"/>
      <c r="M92" s="314"/>
      <c r="N92" s="138"/>
    </row>
    <row r="93" spans="1:14" ht="12.95" customHeight="1" x14ac:dyDescent="0.2">
      <c r="A93" s="456"/>
      <c r="B93" s="468"/>
      <c r="C93" s="504"/>
      <c r="D93" s="615" t="s">
        <v>74</v>
      </c>
      <c r="E93" s="804" t="s">
        <v>64</v>
      </c>
      <c r="F93" s="460"/>
      <c r="G93" s="519"/>
      <c r="H93" s="106"/>
      <c r="I93" s="105"/>
      <c r="J93" s="105"/>
      <c r="K93" s="237" t="s">
        <v>106</v>
      </c>
      <c r="L93" s="235">
        <v>22.5</v>
      </c>
      <c r="M93" s="548">
        <v>22.5</v>
      </c>
      <c r="N93" s="549">
        <v>22.5</v>
      </c>
    </row>
    <row r="94" spans="1:14" ht="12.95" customHeight="1" x14ac:dyDescent="0.2">
      <c r="A94" s="456"/>
      <c r="B94" s="468"/>
      <c r="C94" s="504"/>
      <c r="D94" s="621"/>
      <c r="E94" s="805"/>
      <c r="F94" s="460"/>
      <c r="G94" s="490"/>
      <c r="H94" s="181"/>
      <c r="I94" s="436"/>
      <c r="J94" s="436"/>
      <c r="K94" s="250" t="s">
        <v>107</v>
      </c>
      <c r="L94" s="251">
        <v>108</v>
      </c>
      <c r="M94" s="559">
        <v>108</v>
      </c>
      <c r="N94" s="560">
        <v>108</v>
      </c>
    </row>
    <row r="95" spans="1:14" ht="12.95" customHeight="1" x14ac:dyDescent="0.2">
      <c r="A95" s="456"/>
      <c r="B95" s="457"/>
      <c r="C95" s="494"/>
      <c r="D95" s="621"/>
      <c r="E95" s="805"/>
      <c r="F95" s="460"/>
      <c r="G95" s="490"/>
      <c r="H95" s="181"/>
      <c r="I95" s="436"/>
      <c r="J95" s="436"/>
      <c r="K95" s="267" t="s">
        <v>105</v>
      </c>
      <c r="L95" s="252">
        <v>5</v>
      </c>
      <c r="M95" s="320">
        <v>5</v>
      </c>
      <c r="N95" s="561">
        <v>5</v>
      </c>
    </row>
    <row r="96" spans="1:14" ht="15" customHeight="1" x14ac:dyDescent="0.2">
      <c r="A96" s="456"/>
      <c r="B96" s="468"/>
      <c r="C96" s="504"/>
      <c r="D96" s="621"/>
      <c r="E96" s="805"/>
      <c r="F96" s="460"/>
      <c r="G96" s="490"/>
      <c r="H96" s="181"/>
      <c r="I96" s="436"/>
      <c r="J96" s="436"/>
      <c r="K96" s="772" t="s">
        <v>176</v>
      </c>
      <c r="L96" s="168">
        <v>1</v>
      </c>
      <c r="M96" s="221">
        <v>1</v>
      </c>
      <c r="N96" s="222">
        <v>1</v>
      </c>
    </row>
    <row r="97" spans="1:48" ht="12.75" customHeight="1" x14ac:dyDescent="0.2">
      <c r="A97" s="456"/>
      <c r="B97" s="468"/>
      <c r="C97" s="504"/>
      <c r="D97" s="273"/>
      <c r="E97" s="805"/>
      <c r="F97" s="460"/>
      <c r="G97" s="519"/>
      <c r="H97" s="436"/>
      <c r="I97" s="436"/>
      <c r="J97" s="436"/>
      <c r="K97" s="773"/>
      <c r="L97" s="562"/>
      <c r="M97" s="563"/>
      <c r="N97" s="240"/>
    </row>
    <row r="98" spans="1:48" ht="63.75" customHeight="1" x14ac:dyDescent="0.2">
      <c r="A98" s="492"/>
      <c r="B98" s="493"/>
      <c r="C98" s="504"/>
      <c r="D98" s="621"/>
      <c r="E98" s="297"/>
      <c r="F98" s="498"/>
      <c r="G98" s="519"/>
      <c r="H98" s="181"/>
      <c r="I98" s="181"/>
      <c r="J98" s="181"/>
      <c r="K98" s="520" t="s">
        <v>279</v>
      </c>
      <c r="L98" s="60">
        <v>66</v>
      </c>
      <c r="M98" s="517">
        <v>64</v>
      </c>
      <c r="N98" s="348">
        <v>60</v>
      </c>
    </row>
    <row r="99" spans="1:48" ht="26.25" customHeight="1" x14ac:dyDescent="0.2">
      <c r="A99" s="492"/>
      <c r="B99" s="497"/>
      <c r="C99" s="494"/>
      <c r="D99" s="665"/>
      <c r="E99" s="409"/>
      <c r="F99" s="408"/>
      <c r="G99" s="519"/>
      <c r="H99" s="181"/>
      <c r="I99" s="436"/>
      <c r="J99" s="181"/>
      <c r="K99" s="267" t="s">
        <v>226</v>
      </c>
      <c r="L99" s="252">
        <v>50</v>
      </c>
      <c r="M99" s="252">
        <v>100</v>
      </c>
      <c r="N99" s="434"/>
    </row>
    <row r="100" spans="1:48" ht="41.25" customHeight="1" x14ac:dyDescent="0.2">
      <c r="A100" s="492"/>
      <c r="B100" s="493"/>
      <c r="C100" s="504"/>
      <c r="D100" s="496"/>
      <c r="E100" s="409"/>
      <c r="F100" s="408"/>
      <c r="G100" s="519"/>
      <c r="H100" s="181"/>
      <c r="I100" s="436"/>
      <c r="J100" s="436"/>
      <c r="K100" s="552" t="s">
        <v>225</v>
      </c>
      <c r="L100" s="169"/>
      <c r="M100" s="169"/>
      <c r="N100" s="269">
        <v>100</v>
      </c>
    </row>
    <row r="101" spans="1:48" ht="27.75" customHeight="1" x14ac:dyDescent="0.2">
      <c r="A101" s="492"/>
      <c r="B101" s="493"/>
      <c r="C101" s="504"/>
      <c r="D101" s="273"/>
      <c r="E101" s="550"/>
      <c r="F101" s="498"/>
      <c r="G101" s="519"/>
      <c r="H101" s="181"/>
      <c r="I101" s="436"/>
      <c r="J101" s="436"/>
      <c r="K101" s="298" t="s">
        <v>278</v>
      </c>
      <c r="L101" s="203"/>
      <c r="M101" s="183"/>
      <c r="N101" s="327"/>
    </row>
    <row r="102" spans="1:48" ht="14.1" customHeight="1" x14ac:dyDescent="0.2">
      <c r="A102" s="456"/>
      <c r="B102" s="468"/>
      <c r="C102" s="504"/>
      <c r="D102" s="621"/>
      <c r="E102" s="409"/>
      <c r="F102" s="408"/>
      <c r="G102" s="519"/>
      <c r="H102" s="181"/>
      <c r="I102" s="436"/>
      <c r="J102" s="436"/>
      <c r="K102" s="237" t="s">
        <v>275</v>
      </c>
      <c r="L102" s="236">
        <v>1</v>
      </c>
      <c r="M102" s="357">
        <v>1</v>
      </c>
      <c r="N102" s="334">
        <v>1</v>
      </c>
    </row>
    <row r="103" spans="1:48" ht="14.1" customHeight="1" x14ac:dyDescent="0.2">
      <c r="A103" s="456"/>
      <c r="B103" s="468"/>
      <c r="C103" s="504"/>
      <c r="D103" s="621"/>
      <c r="E103" s="409"/>
      <c r="F103" s="408"/>
      <c r="G103" s="519"/>
      <c r="H103" s="181"/>
      <c r="I103" s="436"/>
      <c r="J103" s="436"/>
      <c r="K103" s="237" t="s">
        <v>276</v>
      </c>
      <c r="L103" s="236">
        <v>1</v>
      </c>
      <c r="M103" s="357"/>
      <c r="N103" s="334"/>
    </row>
    <row r="104" spans="1:48" ht="14.1" customHeight="1" x14ac:dyDescent="0.2">
      <c r="A104" s="456"/>
      <c r="B104" s="468"/>
      <c r="C104" s="504"/>
      <c r="D104" s="666"/>
      <c r="E104" s="564"/>
      <c r="F104" s="408"/>
      <c r="G104" s="519"/>
      <c r="H104" s="181"/>
      <c r="I104" s="436"/>
      <c r="J104" s="436"/>
      <c r="K104" s="441" t="s">
        <v>277</v>
      </c>
      <c r="L104" s="260"/>
      <c r="M104" s="260">
        <v>1</v>
      </c>
      <c r="N104" s="442"/>
      <c r="O104" s="170"/>
    </row>
    <row r="105" spans="1:48" ht="13.5" customHeight="1" x14ac:dyDescent="0.2">
      <c r="A105" s="630"/>
      <c r="B105" s="631"/>
      <c r="C105" s="632"/>
      <c r="D105" s="615" t="s">
        <v>200</v>
      </c>
      <c r="E105" s="663"/>
      <c r="F105" s="610"/>
      <c r="G105" s="440"/>
      <c r="H105" s="72"/>
      <c r="I105" s="104"/>
      <c r="J105" s="104"/>
      <c r="K105" s="500" t="s">
        <v>124</v>
      </c>
      <c r="L105" s="60">
        <v>2</v>
      </c>
      <c r="M105" s="517">
        <v>2</v>
      </c>
      <c r="N105" s="348">
        <v>2</v>
      </c>
    </row>
    <row r="106" spans="1:48" ht="14.25" customHeight="1" x14ac:dyDescent="0.2">
      <c r="A106" s="630"/>
      <c r="B106" s="631"/>
      <c r="C106" s="632"/>
      <c r="D106" s="621"/>
      <c r="E106" s="663"/>
      <c r="F106" s="610"/>
      <c r="G106" s="519"/>
      <c r="H106" s="181"/>
      <c r="I106" s="436"/>
      <c r="J106" s="436"/>
      <c r="K106" s="500" t="s">
        <v>107</v>
      </c>
      <c r="L106" s="60">
        <v>5</v>
      </c>
      <c r="M106" s="517">
        <v>5</v>
      </c>
      <c r="N106" s="348">
        <v>5</v>
      </c>
    </row>
    <row r="107" spans="1:48" ht="27" customHeight="1" x14ac:dyDescent="0.2">
      <c r="A107" s="630"/>
      <c r="B107" s="631"/>
      <c r="C107" s="632"/>
      <c r="D107" s="616"/>
      <c r="E107" s="664"/>
      <c r="F107" s="610"/>
      <c r="G107" s="202"/>
      <c r="H107" s="73"/>
      <c r="I107" s="103"/>
      <c r="J107" s="103"/>
      <c r="K107" s="516" t="s">
        <v>168</v>
      </c>
      <c r="L107" s="57"/>
      <c r="M107" s="314"/>
      <c r="N107" s="138"/>
    </row>
    <row r="108" spans="1:48" ht="12.75" customHeight="1" x14ac:dyDescent="0.2">
      <c r="A108" s="456"/>
      <c r="B108" s="468"/>
      <c r="C108" s="494"/>
      <c r="D108" s="621" t="s">
        <v>62</v>
      </c>
      <c r="E108" s="473"/>
      <c r="F108" s="460"/>
      <c r="G108" s="519"/>
      <c r="H108" s="181"/>
      <c r="I108" s="436"/>
      <c r="J108" s="436"/>
      <c r="K108" s="500" t="s">
        <v>106</v>
      </c>
      <c r="L108" s="32">
        <v>2</v>
      </c>
      <c r="M108" s="322">
        <v>2</v>
      </c>
      <c r="N108" s="139">
        <v>2</v>
      </c>
    </row>
    <row r="109" spans="1:48" ht="13.5" customHeight="1" x14ac:dyDescent="0.2">
      <c r="A109" s="456"/>
      <c r="B109" s="468"/>
      <c r="C109" s="504"/>
      <c r="D109" s="621"/>
      <c r="E109" s="473"/>
      <c r="F109" s="460"/>
      <c r="G109" s="22"/>
      <c r="H109" s="73"/>
      <c r="I109" s="103"/>
      <c r="J109" s="103"/>
      <c r="K109" s="478"/>
      <c r="L109" s="60"/>
      <c r="M109" s="486"/>
      <c r="N109" s="348"/>
    </row>
    <row r="110" spans="1:48" s="8" customFormat="1" ht="16.5" customHeight="1" thickBot="1" x14ac:dyDescent="0.25">
      <c r="A110" s="492"/>
      <c r="B110" s="497"/>
      <c r="C110" s="504"/>
      <c r="D110" s="544"/>
      <c r="E110" s="545"/>
      <c r="F110" s="397"/>
      <c r="G110" s="33" t="s">
        <v>6</v>
      </c>
      <c r="H110" s="109">
        <f>SUM(H76:H109)</f>
        <v>997.3</v>
      </c>
      <c r="I110" s="109">
        <f>SUM(I76:I109)</f>
        <v>1100.3</v>
      </c>
      <c r="J110" s="109">
        <f>SUM(J76:J109)</f>
        <v>991</v>
      </c>
      <c r="K110" s="156"/>
      <c r="L110" s="37"/>
      <c r="M110" s="316"/>
      <c r="N110" s="285"/>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row>
    <row r="111" spans="1:48" s="8" customFormat="1" ht="18" customHeight="1" x14ac:dyDescent="0.2">
      <c r="A111" s="667" t="s">
        <v>5</v>
      </c>
      <c r="B111" s="669" t="s">
        <v>5</v>
      </c>
      <c r="C111" s="671" t="s">
        <v>34</v>
      </c>
      <c r="D111" s="777" t="s">
        <v>55</v>
      </c>
      <c r="E111" s="800" t="s">
        <v>96</v>
      </c>
      <c r="F111" s="776" t="s">
        <v>27</v>
      </c>
      <c r="G111" s="127" t="s">
        <v>24</v>
      </c>
      <c r="H111" s="85">
        <v>2303.3000000000002</v>
      </c>
      <c r="I111" s="89">
        <v>2361.8000000000002</v>
      </c>
      <c r="J111" s="89">
        <v>2399.1999999999998</v>
      </c>
      <c r="K111" s="792"/>
      <c r="L111" s="38"/>
      <c r="M111" s="796"/>
      <c r="N111" s="798"/>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row>
    <row r="112" spans="1:48" s="8" customFormat="1" ht="11.25" customHeight="1" x14ac:dyDescent="0.2">
      <c r="A112" s="630"/>
      <c r="B112" s="662"/>
      <c r="C112" s="632"/>
      <c r="D112" s="778"/>
      <c r="E112" s="801"/>
      <c r="F112" s="610"/>
      <c r="G112" s="202"/>
      <c r="H112" s="73"/>
      <c r="I112" s="389"/>
      <c r="J112" s="389"/>
      <c r="K112" s="795"/>
      <c r="L112" s="60"/>
      <c r="M112" s="797"/>
      <c r="N112" s="799"/>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row>
    <row r="113" spans="1:48" s="8" customFormat="1" ht="15.75" customHeight="1" x14ac:dyDescent="0.2">
      <c r="A113" s="630"/>
      <c r="B113" s="631"/>
      <c r="C113" s="632"/>
      <c r="D113" s="621" t="s">
        <v>87</v>
      </c>
      <c r="E113" s="774" t="s">
        <v>66</v>
      </c>
      <c r="F113" s="610"/>
      <c r="G113" s="440"/>
      <c r="H113" s="76"/>
      <c r="I113" s="76"/>
      <c r="J113" s="76"/>
      <c r="K113" s="478" t="s">
        <v>69</v>
      </c>
      <c r="L113" s="100">
        <v>16.899999999999999</v>
      </c>
      <c r="M113" s="323">
        <v>17.5</v>
      </c>
      <c r="N113" s="366">
        <v>18.2</v>
      </c>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row>
    <row r="114" spans="1:48" s="8" customFormat="1" ht="15.75" customHeight="1" x14ac:dyDescent="0.2">
      <c r="A114" s="630"/>
      <c r="B114" s="631"/>
      <c r="C114" s="632"/>
      <c r="D114" s="616"/>
      <c r="E114" s="775"/>
      <c r="F114" s="610"/>
      <c r="G114" s="202"/>
      <c r="H114" s="73"/>
      <c r="I114" s="389"/>
      <c r="J114" s="389"/>
      <c r="K114" s="155" t="s">
        <v>51</v>
      </c>
      <c r="L114" s="307">
        <v>9.4</v>
      </c>
      <c r="M114" s="307">
        <v>9.6999999999999993</v>
      </c>
      <c r="N114" s="410">
        <v>10.1</v>
      </c>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row>
    <row r="115" spans="1:48" s="8" customFormat="1" ht="15" customHeight="1" x14ac:dyDescent="0.2">
      <c r="A115" s="456"/>
      <c r="B115" s="468"/>
      <c r="C115" s="494"/>
      <c r="D115" s="615" t="s">
        <v>151</v>
      </c>
      <c r="E115" s="472"/>
      <c r="F115" s="460"/>
      <c r="G115" s="490"/>
      <c r="H115" s="72"/>
      <c r="I115" s="72"/>
      <c r="J115" s="72"/>
      <c r="K115" s="453" t="s">
        <v>51</v>
      </c>
      <c r="L115" s="238">
        <v>0.4</v>
      </c>
      <c r="M115" s="238">
        <v>0.4</v>
      </c>
      <c r="N115" s="239">
        <v>0.4</v>
      </c>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row>
    <row r="116" spans="1:48" s="8" customFormat="1" ht="15" customHeight="1" x14ac:dyDescent="0.2">
      <c r="A116" s="456"/>
      <c r="B116" s="468"/>
      <c r="C116" s="494"/>
      <c r="D116" s="621"/>
      <c r="E116" s="390"/>
      <c r="F116" s="460"/>
      <c r="G116" s="490"/>
      <c r="H116" s="181"/>
      <c r="I116" s="181"/>
      <c r="J116" s="181"/>
      <c r="K116" s="513" t="s">
        <v>85</v>
      </c>
      <c r="L116" s="261">
        <v>1928</v>
      </c>
      <c r="M116" s="261">
        <v>2178</v>
      </c>
      <c r="N116" s="226">
        <v>2428</v>
      </c>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row>
    <row r="117" spans="1:48" s="8" customFormat="1" ht="26.25" customHeight="1" x14ac:dyDescent="0.2">
      <c r="A117" s="456"/>
      <c r="B117" s="468"/>
      <c r="C117" s="494"/>
      <c r="D117" s="625"/>
      <c r="E117" s="480"/>
      <c r="F117" s="460"/>
      <c r="G117" s="202"/>
      <c r="H117" s="73"/>
      <c r="I117" s="73"/>
      <c r="J117" s="73"/>
      <c r="K117" s="391" t="s">
        <v>204</v>
      </c>
      <c r="L117" s="392">
        <v>3</v>
      </c>
      <c r="M117" s="57">
        <v>3</v>
      </c>
      <c r="N117" s="138">
        <v>3</v>
      </c>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row>
    <row r="118" spans="1:48" s="8" customFormat="1" ht="18" customHeight="1" x14ac:dyDescent="0.2">
      <c r="A118" s="456"/>
      <c r="B118" s="468"/>
      <c r="C118" s="494"/>
      <c r="D118" s="615" t="s">
        <v>263</v>
      </c>
      <c r="E118" s="477"/>
      <c r="F118" s="460"/>
      <c r="G118" s="490"/>
      <c r="H118" s="181"/>
      <c r="I118" s="107"/>
      <c r="J118" s="108"/>
      <c r="K118" s="484"/>
      <c r="L118" s="372"/>
      <c r="M118" s="94"/>
      <c r="N118" s="139"/>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row>
    <row r="119" spans="1:48" s="8" customFormat="1" ht="12.75" customHeight="1" x14ac:dyDescent="0.2">
      <c r="A119" s="456"/>
      <c r="B119" s="468"/>
      <c r="C119" s="494"/>
      <c r="D119" s="624"/>
      <c r="E119" s="477"/>
      <c r="F119" s="475"/>
      <c r="G119" s="490"/>
      <c r="H119" s="181"/>
      <c r="I119" s="181"/>
      <c r="J119" s="482"/>
      <c r="K119" s="454"/>
      <c r="L119" s="289"/>
      <c r="M119" s="93"/>
      <c r="N119" s="348"/>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row>
    <row r="120" spans="1:48" s="8" customFormat="1" ht="13.5" customHeight="1" x14ac:dyDescent="0.2">
      <c r="A120" s="456"/>
      <c r="B120" s="468"/>
      <c r="C120" s="819" t="s">
        <v>233</v>
      </c>
      <c r="D120" s="458"/>
      <c r="E120" s="479"/>
      <c r="F120" s="475"/>
      <c r="G120" s="440"/>
      <c r="H120" s="72"/>
      <c r="I120" s="76"/>
      <c r="J120" s="72"/>
      <c r="K120" s="484" t="s">
        <v>245</v>
      </c>
      <c r="L120" s="372">
        <v>4</v>
      </c>
      <c r="M120" s="94"/>
      <c r="N120" s="139"/>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row>
    <row r="121" spans="1:48" s="8" customFormat="1" ht="27" customHeight="1" x14ac:dyDescent="0.2">
      <c r="A121" s="456"/>
      <c r="B121" s="468"/>
      <c r="C121" s="820"/>
      <c r="D121" s="425" t="s">
        <v>228</v>
      </c>
      <c r="E121" s="477"/>
      <c r="F121" s="475"/>
      <c r="G121" s="490"/>
      <c r="H121" s="181"/>
      <c r="I121" s="482"/>
      <c r="J121" s="482"/>
      <c r="K121" s="454" t="s">
        <v>232</v>
      </c>
      <c r="L121" s="289">
        <v>100</v>
      </c>
      <c r="M121" s="93"/>
      <c r="N121" s="348"/>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row>
    <row r="122" spans="1:48" s="8" customFormat="1" ht="24.75" customHeight="1" x14ac:dyDescent="0.2">
      <c r="A122" s="456"/>
      <c r="B122" s="468"/>
      <c r="C122" s="820"/>
      <c r="D122" s="425" t="s">
        <v>229</v>
      </c>
      <c r="E122" s="477"/>
      <c r="F122" s="475"/>
      <c r="G122" s="490"/>
      <c r="H122" s="181"/>
      <c r="I122" s="482"/>
      <c r="J122" s="482"/>
      <c r="K122" s="454"/>
      <c r="L122" s="289"/>
      <c r="M122" s="289"/>
      <c r="N122" s="348"/>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row>
    <row r="123" spans="1:48" s="8" customFormat="1" ht="16.5" customHeight="1" x14ac:dyDescent="0.2">
      <c r="A123" s="456"/>
      <c r="B123" s="468"/>
      <c r="C123" s="820"/>
      <c r="D123" s="425" t="s">
        <v>244</v>
      </c>
      <c r="E123" s="477"/>
      <c r="F123" s="475"/>
      <c r="G123" s="490"/>
      <c r="H123" s="181"/>
      <c r="I123" s="482"/>
      <c r="J123" s="181"/>
      <c r="K123" s="491"/>
      <c r="L123" s="289"/>
      <c r="M123" s="93"/>
      <c r="N123" s="348"/>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row>
    <row r="124" spans="1:48" s="8" customFormat="1" ht="12" customHeight="1" x14ac:dyDescent="0.2">
      <c r="A124" s="456"/>
      <c r="B124" s="468"/>
      <c r="C124" s="821"/>
      <c r="D124" s="459" t="s">
        <v>234</v>
      </c>
      <c r="E124" s="480"/>
      <c r="F124" s="475"/>
      <c r="G124" s="202"/>
      <c r="H124" s="73"/>
      <c r="I124" s="389"/>
      <c r="J124" s="389"/>
      <c r="K124" s="241"/>
      <c r="L124" s="290"/>
      <c r="M124" s="95"/>
      <c r="N124" s="138"/>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row>
    <row r="125" spans="1:48" s="8" customFormat="1" ht="15" customHeight="1" x14ac:dyDescent="0.2">
      <c r="A125" s="456"/>
      <c r="B125" s="468"/>
      <c r="C125" s="819" t="s">
        <v>250</v>
      </c>
      <c r="D125" s="437"/>
      <c r="E125" s="479"/>
      <c r="F125" s="475"/>
      <c r="G125" s="440"/>
      <c r="H125" s="72"/>
      <c r="I125" s="76"/>
      <c r="J125" s="76"/>
      <c r="K125" s="484" t="s">
        <v>245</v>
      </c>
      <c r="L125" s="372"/>
      <c r="M125" s="372">
        <v>2</v>
      </c>
      <c r="N125" s="139"/>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row>
    <row r="126" spans="1:48" s="8" customFormat="1" ht="13.5" customHeight="1" x14ac:dyDescent="0.2">
      <c r="A126" s="456"/>
      <c r="B126" s="468"/>
      <c r="C126" s="820"/>
      <c r="D126" s="435" t="s">
        <v>227</v>
      </c>
      <c r="E126" s="477"/>
      <c r="F126" s="475"/>
      <c r="G126" s="490"/>
      <c r="H126" s="181"/>
      <c r="I126" s="482"/>
      <c r="J126" s="482"/>
      <c r="K126" s="454" t="s">
        <v>232</v>
      </c>
      <c r="L126" s="289"/>
      <c r="M126" s="289">
        <v>50</v>
      </c>
      <c r="N126" s="303">
        <v>100</v>
      </c>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row>
    <row r="127" spans="1:48" s="8" customFormat="1" ht="25.5" customHeight="1" x14ac:dyDescent="0.2">
      <c r="A127" s="456"/>
      <c r="B127" s="468"/>
      <c r="C127" s="820"/>
      <c r="D127" s="425" t="s">
        <v>230</v>
      </c>
      <c r="E127" s="477"/>
      <c r="F127" s="475"/>
      <c r="G127" s="490"/>
      <c r="H127" s="181"/>
      <c r="I127" s="482"/>
      <c r="J127" s="482"/>
      <c r="K127" s="454"/>
      <c r="L127" s="289"/>
      <c r="M127" s="289"/>
      <c r="N127" s="348"/>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row>
    <row r="128" spans="1:48" s="8" customFormat="1" ht="24" customHeight="1" x14ac:dyDescent="0.2">
      <c r="A128" s="456"/>
      <c r="B128" s="468"/>
      <c r="C128" s="820"/>
      <c r="D128" s="425" t="s">
        <v>231</v>
      </c>
      <c r="E128" s="477"/>
      <c r="F128" s="475"/>
      <c r="G128" s="490"/>
      <c r="H128" s="181"/>
      <c r="I128" s="482"/>
      <c r="J128" s="482"/>
      <c r="K128" s="454"/>
      <c r="L128" s="289"/>
      <c r="M128" s="93"/>
      <c r="N128" s="348"/>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row>
    <row r="129" spans="1:48" s="8" customFormat="1" ht="15.75" customHeight="1" x14ac:dyDescent="0.2">
      <c r="A129" s="456"/>
      <c r="B129" s="468"/>
      <c r="C129" s="501"/>
      <c r="D129" s="459" t="s">
        <v>249</v>
      </c>
      <c r="E129" s="480"/>
      <c r="F129" s="475"/>
      <c r="G129" s="202"/>
      <c r="H129" s="73"/>
      <c r="I129" s="389"/>
      <c r="J129" s="389"/>
      <c r="K129" s="513"/>
      <c r="L129" s="289"/>
      <c r="M129" s="93"/>
      <c r="N129" s="348"/>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row>
    <row r="130" spans="1:48" s="8" customFormat="1" ht="16.5" customHeight="1" thickBot="1" x14ac:dyDescent="0.25">
      <c r="A130" s="492"/>
      <c r="B130" s="497"/>
      <c r="C130" s="504"/>
      <c r="D130" s="544"/>
      <c r="E130" s="545"/>
      <c r="F130" s="397"/>
      <c r="G130" s="33" t="s">
        <v>6</v>
      </c>
      <c r="H130" s="109">
        <f>SUM(H111:H129)</f>
        <v>2303.3000000000002</v>
      </c>
      <c r="I130" s="109">
        <f t="shared" ref="I130:J130" si="2">SUM(I111:I129)</f>
        <v>2361.8000000000002</v>
      </c>
      <c r="J130" s="109">
        <f t="shared" si="2"/>
        <v>2399.1999999999998</v>
      </c>
      <c r="K130" s="156"/>
      <c r="L130" s="37"/>
      <c r="M130" s="316"/>
      <c r="N130" s="285"/>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row>
    <row r="131" spans="1:48" s="8" customFormat="1" ht="13.5" customHeight="1" x14ac:dyDescent="0.2">
      <c r="A131" s="667" t="s">
        <v>5</v>
      </c>
      <c r="B131" s="669" t="s">
        <v>5</v>
      </c>
      <c r="C131" s="671" t="s">
        <v>35</v>
      </c>
      <c r="D131" s="673" t="s">
        <v>256</v>
      </c>
      <c r="E131" s="675"/>
      <c r="F131" s="678" t="s">
        <v>50</v>
      </c>
      <c r="G131" s="294" t="s">
        <v>24</v>
      </c>
      <c r="H131" s="85">
        <v>152.30000000000001</v>
      </c>
      <c r="I131" s="89">
        <v>152.30000000000001</v>
      </c>
      <c r="J131" s="89">
        <v>152.30000000000001</v>
      </c>
      <c r="K131" s="461" t="s">
        <v>108</v>
      </c>
      <c r="L131" s="38">
        <v>147</v>
      </c>
      <c r="M131" s="485">
        <v>147</v>
      </c>
      <c r="N131" s="367">
        <v>147</v>
      </c>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row>
    <row r="132" spans="1:48" s="8" customFormat="1" ht="14.25" customHeight="1" x14ac:dyDescent="0.2">
      <c r="A132" s="630"/>
      <c r="B132" s="662"/>
      <c r="C132" s="632"/>
      <c r="D132" s="621"/>
      <c r="E132" s="676"/>
      <c r="F132" s="679"/>
      <c r="G132" s="291" t="s">
        <v>58</v>
      </c>
      <c r="H132" s="73">
        <v>135.19999999999999</v>
      </c>
      <c r="I132" s="73"/>
      <c r="J132" s="73"/>
      <c r="K132" s="426"/>
      <c r="L132" s="60"/>
      <c r="M132" s="486"/>
      <c r="N132" s="348"/>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row>
    <row r="133" spans="1:48" s="8" customFormat="1" ht="16.5" customHeight="1" thickBot="1" x14ac:dyDescent="0.25">
      <c r="A133" s="668"/>
      <c r="B133" s="670"/>
      <c r="C133" s="672"/>
      <c r="D133" s="674"/>
      <c r="E133" s="677"/>
      <c r="F133" s="680"/>
      <c r="G133" s="33" t="s">
        <v>6</v>
      </c>
      <c r="H133" s="109">
        <f t="shared" ref="H133:I133" si="3">SUM(H131:H132)</f>
        <v>287.5</v>
      </c>
      <c r="I133" s="109">
        <f t="shared" si="3"/>
        <v>152.30000000000001</v>
      </c>
      <c r="J133" s="123">
        <f t="shared" ref="J133" si="4">SUM(J131:J131)</f>
        <v>152.30000000000001</v>
      </c>
      <c r="K133" s="156"/>
      <c r="L133" s="37"/>
      <c r="M133" s="316"/>
      <c r="N133" s="285"/>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row>
    <row r="134" spans="1:48" s="8" customFormat="1" ht="15.75" customHeight="1" x14ac:dyDescent="0.2">
      <c r="A134" s="667" t="s">
        <v>5</v>
      </c>
      <c r="B134" s="669" t="s">
        <v>5</v>
      </c>
      <c r="C134" s="671" t="s">
        <v>28</v>
      </c>
      <c r="D134" s="673" t="s">
        <v>254</v>
      </c>
      <c r="E134" s="675"/>
      <c r="F134" s="678" t="s">
        <v>50</v>
      </c>
      <c r="G134" s="294" t="s">
        <v>24</v>
      </c>
      <c r="H134" s="85">
        <v>16.8</v>
      </c>
      <c r="I134" s="85">
        <v>16.8</v>
      </c>
      <c r="J134" s="85">
        <v>16.8</v>
      </c>
      <c r="K134" s="792" t="s">
        <v>255</v>
      </c>
      <c r="L134" s="38">
        <v>2</v>
      </c>
      <c r="M134" s="486">
        <v>2</v>
      </c>
      <c r="N134" s="348">
        <v>2</v>
      </c>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row>
    <row r="135" spans="1:48" s="8" customFormat="1" ht="13.5" customHeight="1" x14ac:dyDescent="0.2">
      <c r="A135" s="630"/>
      <c r="B135" s="662"/>
      <c r="C135" s="632"/>
      <c r="D135" s="621"/>
      <c r="E135" s="676"/>
      <c r="F135" s="679"/>
      <c r="G135" s="291"/>
      <c r="H135" s="73"/>
      <c r="I135" s="293"/>
      <c r="J135" s="293"/>
      <c r="K135" s="648"/>
      <c r="L135" s="60"/>
      <c r="M135" s="486"/>
      <c r="N135" s="348"/>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row>
    <row r="136" spans="1:48" s="8" customFormat="1" ht="16.5" customHeight="1" thickBot="1" x14ac:dyDescent="0.25">
      <c r="A136" s="668"/>
      <c r="B136" s="670"/>
      <c r="C136" s="672"/>
      <c r="D136" s="674"/>
      <c r="E136" s="677"/>
      <c r="F136" s="680"/>
      <c r="G136" s="33" t="s">
        <v>6</v>
      </c>
      <c r="H136" s="109">
        <f>SUM(H134:H135)</f>
        <v>16.8</v>
      </c>
      <c r="I136" s="123">
        <f>SUM(I134:I135)</f>
        <v>16.8</v>
      </c>
      <c r="J136" s="123">
        <f>SUM(J134:J135)</f>
        <v>16.8</v>
      </c>
      <c r="K136" s="156"/>
      <c r="L136" s="37"/>
      <c r="M136" s="316"/>
      <c r="N136" s="285"/>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row>
    <row r="137" spans="1:48" s="8" customFormat="1" ht="14.1" customHeight="1" x14ac:dyDescent="0.2">
      <c r="A137" s="465" t="s">
        <v>5</v>
      </c>
      <c r="B137" s="467" t="s">
        <v>5</v>
      </c>
      <c r="C137" s="505" t="s">
        <v>36</v>
      </c>
      <c r="D137" s="684" t="s">
        <v>129</v>
      </c>
      <c r="E137" s="157" t="s">
        <v>47</v>
      </c>
      <c r="F137" s="471" t="s">
        <v>46</v>
      </c>
      <c r="G137" s="440" t="s">
        <v>24</v>
      </c>
      <c r="H137" s="85">
        <v>839.3</v>
      </c>
      <c r="I137" s="85">
        <v>3064.2</v>
      </c>
      <c r="J137" s="85">
        <v>2984.2</v>
      </c>
      <c r="K137" s="793"/>
      <c r="L137" s="83"/>
      <c r="M137" s="324"/>
      <c r="N137" s="136"/>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row>
    <row r="138" spans="1:48" s="8" customFormat="1" ht="14.1" customHeight="1" x14ac:dyDescent="0.2">
      <c r="A138" s="492"/>
      <c r="B138" s="493"/>
      <c r="C138" s="494"/>
      <c r="D138" s="685"/>
      <c r="E138" s="182"/>
      <c r="F138" s="498"/>
      <c r="G138" s="519" t="s">
        <v>58</v>
      </c>
      <c r="H138" s="181">
        <v>759.5</v>
      </c>
      <c r="I138" s="181"/>
      <c r="J138" s="181"/>
      <c r="K138" s="794"/>
      <c r="L138" s="84"/>
      <c r="M138" s="210"/>
      <c r="N138" s="137"/>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row>
    <row r="139" spans="1:48" s="8" customFormat="1" ht="14.1" customHeight="1" x14ac:dyDescent="0.2">
      <c r="A139" s="492"/>
      <c r="B139" s="493"/>
      <c r="C139" s="494"/>
      <c r="D139" s="685"/>
      <c r="E139" s="182"/>
      <c r="F139" s="498"/>
      <c r="G139" s="519" t="s">
        <v>251</v>
      </c>
      <c r="H139" s="181">
        <v>164.4</v>
      </c>
      <c r="I139" s="181">
        <v>260.60000000000002</v>
      </c>
      <c r="J139" s="181">
        <v>106.4</v>
      </c>
      <c r="K139" s="794"/>
      <c r="L139" s="84"/>
      <c r="M139" s="210"/>
      <c r="N139" s="137"/>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row>
    <row r="140" spans="1:48" s="8" customFormat="1" ht="14.1" customHeight="1" x14ac:dyDescent="0.2">
      <c r="A140" s="492"/>
      <c r="B140" s="493"/>
      <c r="C140" s="494"/>
      <c r="D140" s="685"/>
      <c r="E140" s="182"/>
      <c r="F140" s="498"/>
      <c r="G140" s="519" t="s">
        <v>252</v>
      </c>
      <c r="H140" s="181">
        <v>1863.5</v>
      </c>
      <c r="I140" s="181">
        <v>2952.4</v>
      </c>
      <c r="J140" s="181">
        <v>1205.0999999999999</v>
      </c>
      <c r="K140" s="794"/>
      <c r="L140" s="84"/>
      <c r="M140" s="210"/>
      <c r="N140" s="137"/>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row>
    <row r="141" spans="1:48" s="8" customFormat="1" ht="14.1" customHeight="1" x14ac:dyDescent="0.2">
      <c r="A141" s="492"/>
      <c r="B141" s="493"/>
      <c r="C141" s="494"/>
      <c r="D141" s="685"/>
      <c r="E141" s="182"/>
      <c r="F141" s="498"/>
      <c r="G141" s="519" t="s">
        <v>48</v>
      </c>
      <c r="H141" s="181">
        <v>737.4</v>
      </c>
      <c r="I141" s="181">
        <v>2977.7</v>
      </c>
      <c r="J141" s="181">
        <v>3305.4</v>
      </c>
      <c r="K141" s="794"/>
      <c r="L141" s="84"/>
      <c r="M141" s="210"/>
      <c r="N141" s="137"/>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row>
    <row r="142" spans="1:48" s="8" customFormat="1" ht="14.1" customHeight="1" x14ac:dyDescent="0.2">
      <c r="A142" s="456"/>
      <c r="B142" s="468"/>
      <c r="C142" s="494"/>
      <c r="D142" s="685"/>
      <c r="E142" s="473"/>
      <c r="F142" s="460"/>
      <c r="G142" s="519" t="s">
        <v>171</v>
      </c>
      <c r="H142" s="181">
        <v>65.099999999999994</v>
      </c>
      <c r="I142" s="181">
        <v>262.7</v>
      </c>
      <c r="J142" s="181">
        <v>291.7</v>
      </c>
      <c r="K142" s="794"/>
      <c r="L142" s="84"/>
      <c r="M142" s="210"/>
      <c r="N142" s="137"/>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row>
    <row r="143" spans="1:48" s="8" customFormat="1" ht="16.5" customHeight="1" x14ac:dyDescent="0.2">
      <c r="A143" s="456"/>
      <c r="B143" s="468"/>
      <c r="C143" s="494"/>
      <c r="D143" s="615" t="s">
        <v>145</v>
      </c>
      <c r="E143" s="686" t="s">
        <v>83</v>
      </c>
      <c r="F143" s="610"/>
      <c r="G143" s="440"/>
      <c r="H143" s="72"/>
      <c r="I143" s="72"/>
      <c r="J143" s="72"/>
      <c r="K143" s="476" t="s">
        <v>82</v>
      </c>
      <c r="L143" s="32">
        <v>1</v>
      </c>
      <c r="M143" s="94"/>
      <c r="N143" s="139"/>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row>
    <row r="144" spans="1:48" s="8" customFormat="1" ht="13.5" customHeight="1" x14ac:dyDescent="0.2">
      <c r="A144" s="456"/>
      <c r="B144" s="468"/>
      <c r="C144" s="494"/>
      <c r="D144" s="621"/>
      <c r="E144" s="687"/>
      <c r="F144" s="610"/>
      <c r="G144" s="490"/>
      <c r="H144" s="181"/>
      <c r="I144" s="181"/>
      <c r="J144" s="181"/>
      <c r="K144" s="573" t="s">
        <v>109</v>
      </c>
      <c r="L144" s="60"/>
      <c r="M144" s="93">
        <v>30</v>
      </c>
      <c r="N144" s="348">
        <v>60</v>
      </c>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row>
    <row r="145" spans="1:48" s="8" customFormat="1" ht="12" customHeight="1" x14ac:dyDescent="0.2">
      <c r="A145" s="456"/>
      <c r="B145" s="468"/>
      <c r="C145" s="494"/>
      <c r="D145" s="616"/>
      <c r="E145" s="688"/>
      <c r="F145" s="610"/>
      <c r="G145" s="202"/>
      <c r="H145" s="73"/>
      <c r="I145" s="73"/>
      <c r="J145" s="73"/>
      <c r="K145" s="521"/>
      <c r="L145" s="57"/>
      <c r="M145" s="95"/>
      <c r="N145" s="138"/>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row>
    <row r="146" spans="1:48" s="8" customFormat="1" ht="14.25" customHeight="1" x14ac:dyDescent="0.2">
      <c r="A146" s="456"/>
      <c r="B146" s="468"/>
      <c r="C146" s="494"/>
      <c r="D146" s="615" t="s">
        <v>177</v>
      </c>
      <c r="E146" s="628" t="s">
        <v>63</v>
      </c>
      <c r="F146" s="610"/>
      <c r="G146" s="440"/>
      <c r="H146" s="72"/>
      <c r="I146" s="72"/>
      <c r="J146" s="72"/>
      <c r="K146" s="587" t="s">
        <v>82</v>
      </c>
      <c r="L146" s="32">
        <v>1</v>
      </c>
      <c r="M146" s="94"/>
      <c r="N146" s="139"/>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row>
    <row r="147" spans="1:48" s="8" customFormat="1" ht="13.5" customHeight="1" x14ac:dyDescent="0.2">
      <c r="A147" s="456"/>
      <c r="B147" s="468"/>
      <c r="C147" s="494"/>
      <c r="D147" s="621"/>
      <c r="E147" s="629"/>
      <c r="F147" s="610"/>
      <c r="G147" s="490"/>
      <c r="H147" s="111"/>
      <c r="I147" s="181"/>
      <c r="J147" s="181"/>
      <c r="K147" s="619" t="s">
        <v>110</v>
      </c>
      <c r="L147" s="60">
        <v>30</v>
      </c>
      <c r="M147" s="93">
        <v>50</v>
      </c>
      <c r="N147" s="348">
        <v>100</v>
      </c>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row>
    <row r="148" spans="1:48" s="8" customFormat="1" ht="8.25" customHeight="1" x14ac:dyDescent="0.2">
      <c r="A148" s="456"/>
      <c r="B148" s="468"/>
      <c r="C148" s="494"/>
      <c r="D148" s="621"/>
      <c r="E148" s="629"/>
      <c r="F148" s="610"/>
      <c r="G148" s="490"/>
      <c r="H148" s="181"/>
      <c r="I148" s="181"/>
      <c r="J148" s="181"/>
      <c r="K148" s="619"/>
      <c r="L148" s="60"/>
      <c r="M148" s="93"/>
      <c r="N148" s="348"/>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row>
    <row r="149" spans="1:48" s="8" customFormat="1" ht="9" customHeight="1" x14ac:dyDescent="0.2">
      <c r="A149" s="456"/>
      <c r="B149" s="468"/>
      <c r="C149" s="494"/>
      <c r="D149" s="621"/>
      <c r="E149" s="629"/>
      <c r="F149" s="610"/>
      <c r="G149" s="490"/>
      <c r="H149" s="181"/>
      <c r="I149" s="181"/>
      <c r="J149" s="181"/>
      <c r="K149" s="791"/>
      <c r="L149" s="60"/>
      <c r="M149" s="93"/>
      <c r="N149" s="348"/>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row>
    <row r="150" spans="1:48" s="8" customFormat="1" ht="15.75" customHeight="1" x14ac:dyDescent="0.2">
      <c r="A150" s="456"/>
      <c r="B150" s="468"/>
      <c r="C150" s="494"/>
      <c r="D150" s="615" t="s">
        <v>175</v>
      </c>
      <c r="E150" s="681" t="s">
        <v>265</v>
      </c>
      <c r="F150" s="610"/>
      <c r="G150" s="440"/>
      <c r="H150" s="72"/>
      <c r="I150" s="72"/>
      <c r="J150" s="72"/>
      <c r="K150" s="503" t="s">
        <v>82</v>
      </c>
      <c r="L150" s="32">
        <v>1</v>
      </c>
      <c r="M150" s="94"/>
      <c r="N150" s="139"/>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row>
    <row r="151" spans="1:48" s="8" customFormat="1" ht="16.5" customHeight="1" x14ac:dyDescent="0.2">
      <c r="A151" s="456"/>
      <c r="B151" s="468"/>
      <c r="C151" s="494"/>
      <c r="D151" s="621"/>
      <c r="E151" s="682"/>
      <c r="F151" s="610"/>
      <c r="G151" s="490"/>
      <c r="H151" s="181"/>
      <c r="I151" s="181"/>
      <c r="J151" s="181"/>
      <c r="K151" s="464" t="s">
        <v>111</v>
      </c>
      <c r="L151" s="60">
        <v>30</v>
      </c>
      <c r="M151" s="93">
        <v>60</v>
      </c>
      <c r="N151" s="348">
        <v>100</v>
      </c>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row>
    <row r="152" spans="1:48" s="8" customFormat="1" ht="12" customHeight="1" x14ac:dyDescent="0.2">
      <c r="A152" s="456"/>
      <c r="B152" s="468"/>
      <c r="C152" s="494"/>
      <c r="D152" s="621"/>
      <c r="E152" s="682"/>
      <c r="F152" s="610"/>
      <c r="G152" s="490"/>
      <c r="H152" s="181"/>
      <c r="I152" s="181"/>
      <c r="J152" s="181"/>
      <c r="K152" s="464"/>
      <c r="L152" s="60"/>
      <c r="M152" s="93"/>
      <c r="N152" s="348"/>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row>
    <row r="153" spans="1:48" s="8" customFormat="1" ht="9.75" customHeight="1" x14ac:dyDescent="0.2">
      <c r="A153" s="456"/>
      <c r="B153" s="468"/>
      <c r="C153" s="494"/>
      <c r="D153" s="616"/>
      <c r="E153" s="683"/>
      <c r="F153" s="610"/>
      <c r="G153" s="22"/>
      <c r="H153" s="73"/>
      <c r="I153" s="73"/>
      <c r="J153" s="73"/>
      <c r="K153" s="204"/>
      <c r="L153" s="57"/>
      <c r="M153" s="95"/>
      <c r="N153" s="138"/>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row>
    <row r="154" spans="1:48" s="8" customFormat="1" ht="15" customHeight="1" x14ac:dyDescent="0.2">
      <c r="A154" s="456"/>
      <c r="B154" s="468"/>
      <c r="C154" s="494"/>
      <c r="D154" s="692" t="s">
        <v>195</v>
      </c>
      <c r="E154" s="682" t="s">
        <v>267</v>
      </c>
      <c r="F154" s="460"/>
      <c r="G154" s="111"/>
      <c r="H154" s="111"/>
      <c r="I154" s="111"/>
      <c r="J154" s="111"/>
      <c r="K154" s="464" t="s">
        <v>82</v>
      </c>
      <c r="L154" s="93">
        <v>1</v>
      </c>
      <c r="M154" s="93"/>
      <c r="N154" s="348"/>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row>
    <row r="155" spans="1:48" s="8" customFormat="1" ht="13.5" customHeight="1" x14ac:dyDescent="0.2">
      <c r="A155" s="456"/>
      <c r="B155" s="468"/>
      <c r="C155" s="494"/>
      <c r="D155" s="692"/>
      <c r="E155" s="682"/>
      <c r="F155" s="460"/>
      <c r="G155" s="111"/>
      <c r="H155" s="111"/>
      <c r="I155" s="111"/>
      <c r="J155" s="111"/>
      <c r="K155" s="619" t="s">
        <v>143</v>
      </c>
      <c r="L155" s="93"/>
      <c r="M155" s="93"/>
      <c r="N155" s="348"/>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row>
    <row r="156" spans="1:48" s="8" customFormat="1" ht="15" customHeight="1" x14ac:dyDescent="0.2">
      <c r="A156" s="456"/>
      <c r="B156" s="468"/>
      <c r="C156" s="494"/>
      <c r="D156" s="693"/>
      <c r="E156" s="613"/>
      <c r="F156" s="610"/>
      <c r="G156" s="112"/>
      <c r="H156" s="73"/>
      <c r="I156" s="73"/>
      <c r="J156" s="73"/>
      <c r="K156" s="789"/>
      <c r="L156" s="135"/>
      <c r="M156" s="95"/>
      <c r="N156" s="138"/>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row>
    <row r="157" spans="1:48" s="8" customFormat="1" ht="15" customHeight="1" x14ac:dyDescent="0.2">
      <c r="A157" s="456"/>
      <c r="B157" s="468"/>
      <c r="C157" s="494"/>
      <c r="D157" s="615" t="s">
        <v>144</v>
      </c>
      <c r="E157" s="681" t="s">
        <v>83</v>
      </c>
      <c r="F157" s="610"/>
      <c r="G157" s="111"/>
      <c r="H157" s="111"/>
      <c r="I157" s="111"/>
      <c r="J157" s="111"/>
      <c r="K157" s="583" t="s">
        <v>82</v>
      </c>
      <c r="L157" s="93">
        <v>1</v>
      </c>
      <c r="M157" s="93"/>
      <c r="N157" s="348"/>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row>
    <row r="158" spans="1:48" s="8" customFormat="1" ht="11.25" customHeight="1" x14ac:dyDescent="0.2">
      <c r="A158" s="456"/>
      <c r="B158" s="468"/>
      <c r="C158" s="494"/>
      <c r="D158" s="621"/>
      <c r="E158" s="682"/>
      <c r="F158" s="610"/>
      <c r="G158" s="111"/>
      <c r="H158" s="111"/>
      <c r="I158" s="111"/>
      <c r="J158" s="111"/>
      <c r="K158" s="619" t="s">
        <v>140</v>
      </c>
      <c r="L158" s="93">
        <v>40</v>
      </c>
      <c r="M158" s="93">
        <v>100</v>
      </c>
      <c r="N158" s="348"/>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row>
    <row r="159" spans="1:48" s="8" customFormat="1" ht="17.25" customHeight="1" x14ac:dyDescent="0.2">
      <c r="A159" s="456"/>
      <c r="B159" s="468"/>
      <c r="C159" s="494"/>
      <c r="D159" s="616"/>
      <c r="E159" s="682"/>
      <c r="F159" s="610"/>
      <c r="G159" s="112"/>
      <c r="H159" s="73"/>
      <c r="I159" s="73"/>
      <c r="J159" s="73"/>
      <c r="K159" s="789"/>
      <c r="L159" s="95"/>
      <c r="M159" s="95"/>
      <c r="N159" s="138"/>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row>
    <row r="160" spans="1:48" s="8" customFormat="1" ht="13.5" customHeight="1" x14ac:dyDescent="0.2">
      <c r="A160" s="456"/>
      <c r="B160" s="468"/>
      <c r="C160" s="494"/>
      <c r="D160" s="689" t="s">
        <v>146</v>
      </c>
      <c r="E160" s="681" t="s">
        <v>83</v>
      </c>
      <c r="F160" s="610"/>
      <c r="G160" s="111"/>
      <c r="H160" s="181"/>
      <c r="I160" s="72"/>
      <c r="J160" s="72"/>
      <c r="K160" s="464" t="s">
        <v>82</v>
      </c>
      <c r="L160" s="114">
        <v>1</v>
      </c>
      <c r="M160" s="93"/>
      <c r="N160" s="348"/>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row>
    <row r="161" spans="1:48" s="8" customFormat="1" ht="18" customHeight="1" x14ac:dyDescent="0.2">
      <c r="A161" s="456"/>
      <c r="B161" s="468"/>
      <c r="C161" s="494"/>
      <c r="D161" s="691"/>
      <c r="E161" s="682"/>
      <c r="F161" s="610"/>
      <c r="G161" s="111"/>
      <c r="H161" s="181"/>
      <c r="I161" s="96"/>
      <c r="J161" s="96"/>
      <c r="K161" s="619" t="s">
        <v>166</v>
      </c>
      <c r="L161" s="93">
        <v>40</v>
      </c>
      <c r="M161" s="93">
        <v>90</v>
      </c>
      <c r="N161" s="348">
        <v>100</v>
      </c>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row>
    <row r="162" spans="1:48" s="8" customFormat="1" ht="14.25" customHeight="1" x14ac:dyDescent="0.2">
      <c r="A162" s="456"/>
      <c r="B162" s="468"/>
      <c r="C162" s="494"/>
      <c r="D162" s="690"/>
      <c r="E162" s="683"/>
      <c r="F162" s="475"/>
      <c r="G162" s="112"/>
      <c r="H162" s="73"/>
      <c r="I162" s="73"/>
      <c r="J162" s="73"/>
      <c r="K162" s="789"/>
      <c r="L162" s="95"/>
      <c r="M162" s="95"/>
      <c r="N162" s="138"/>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row>
    <row r="163" spans="1:48" s="8" customFormat="1" ht="16.5" customHeight="1" x14ac:dyDescent="0.2">
      <c r="A163" s="456"/>
      <c r="B163" s="468"/>
      <c r="C163" s="494"/>
      <c r="D163" s="790" t="s">
        <v>192</v>
      </c>
      <c r="E163" s="514"/>
      <c r="F163" s="288"/>
      <c r="G163" s="111"/>
      <c r="H163" s="181"/>
      <c r="I163" s="265"/>
      <c r="J163" s="265"/>
      <c r="K163" s="228" t="s">
        <v>82</v>
      </c>
      <c r="L163" s="249"/>
      <c r="M163" s="312" t="s">
        <v>172</v>
      </c>
      <c r="N163" s="329"/>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row>
    <row r="164" spans="1:48" s="8" customFormat="1" ht="26.25" customHeight="1" x14ac:dyDescent="0.2">
      <c r="A164" s="456"/>
      <c r="B164" s="468"/>
      <c r="C164" s="494"/>
      <c r="D164" s="666"/>
      <c r="E164" s="515"/>
      <c r="F164" s="498"/>
      <c r="G164" s="112"/>
      <c r="H164" s="73"/>
      <c r="I164" s="73"/>
      <c r="J164" s="202"/>
      <c r="K164" s="228" t="s">
        <v>174</v>
      </c>
      <c r="L164" s="275"/>
      <c r="M164" s="312">
        <v>70</v>
      </c>
      <c r="N164" s="329">
        <v>100</v>
      </c>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row>
    <row r="165" spans="1:48" s="8" customFormat="1" ht="16.5" customHeight="1" thickBot="1" x14ac:dyDescent="0.25">
      <c r="A165" s="25"/>
      <c r="B165" s="493"/>
      <c r="C165" s="504"/>
      <c r="D165" s="565"/>
      <c r="E165" s="309"/>
      <c r="F165" s="55"/>
      <c r="G165" s="33" t="s">
        <v>6</v>
      </c>
      <c r="H165" s="109">
        <f>SUM(H137:H164)</f>
        <v>4429.2</v>
      </c>
      <c r="I165" s="109">
        <f>SUM(I137:I164)</f>
        <v>9517.6</v>
      </c>
      <c r="J165" s="109">
        <f>SUM(J137:J164)</f>
        <v>7892.8</v>
      </c>
      <c r="K165" s="156"/>
      <c r="L165" s="37"/>
      <c r="M165" s="316"/>
      <c r="N165" s="285"/>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row>
    <row r="166" spans="1:48" s="8" customFormat="1" ht="29.25" customHeight="1" x14ac:dyDescent="0.2">
      <c r="A166" s="465" t="s">
        <v>5</v>
      </c>
      <c r="B166" s="467" t="s">
        <v>5</v>
      </c>
      <c r="C166" s="571" t="s">
        <v>29</v>
      </c>
      <c r="D166" s="579" t="s">
        <v>214</v>
      </c>
      <c r="E166" s="157" t="s">
        <v>47</v>
      </c>
      <c r="F166" s="471" t="s">
        <v>46</v>
      </c>
      <c r="G166" s="54"/>
      <c r="H166" s="85"/>
      <c r="I166" s="85"/>
      <c r="J166" s="85"/>
      <c r="K166" s="589"/>
      <c r="L166" s="83"/>
      <c r="M166" s="324"/>
      <c r="N166" s="136"/>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row>
    <row r="167" spans="1:48" s="8" customFormat="1" ht="14.25" customHeight="1" x14ac:dyDescent="0.2">
      <c r="A167" s="456"/>
      <c r="B167" s="468"/>
      <c r="C167" s="567"/>
      <c r="D167" s="615" t="s">
        <v>209</v>
      </c>
      <c r="E167" s="686" t="s">
        <v>208</v>
      </c>
      <c r="F167" s="610"/>
      <c r="G167" s="440" t="s">
        <v>24</v>
      </c>
      <c r="H167" s="72">
        <v>10</v>
      </c>
      <c r="I167" s="72">
        <v>84</v>
      </c>
      <c r="J167" s="72"/>
      <c r="K167" s="476" t="s">
        <v>82</v>
      </c>
      <c r="L167" s="32">
        <v>1</v>
      </c>
      <c r="M167" s="94"/>
      <c r="N167" s="139"/>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row>
    <row r="168" spans="1:48" s="8" customFormat="1" ht="15.75" customHeight="1" x14ac:dyDescent="0.2">
      <c r="A168" s="456"/>
      <c r="B168" s="468"/>
      <c r="C168" s="567"/>
      <c r="D168" s="621"/>
      <c r="E168" s="687"/>
      <c r="F168" s="610"/>
      <c r="G168" s="490"/>
      <c r="H168" s="181"/>
      <c r="I168" s="181"/>
      <c r="J168" s="181"/>
      <c r="K168" s="454" t="s">
        <v>210</v>
      </c>
      <c r="L168" s="60"/>
      <c r="M168" s="93">
        <v>1</v>
      </c>
      <c r="N168" s="348"/>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row>
    <row r="169" spans="1:48" s="8" customFormat="1" ht="8.25" customHeight="1" x14ac:dyDescent="0.2">
      <c r="A169" s="456"/>
      <c r="B169" s="468"/>
      <c r="C169" s="567"/>
      <c r="D169" s="621"/>
      <c r="E169" s="687"/>
      <c r="F169" s="610"/>
      <c r="G169" s="202"/>
      <c r="H169" s="73"/>
      <c r="I169" s="73"/>
      <c r="J169" s="73"/>
      <c r="K169" s="588"/>
      <c r="L169" s="60"/>
      <c r="M169" s="93"/>
      <c r="N169" s="348"/>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row>
    <row r="170" spans="1:48" s="8" customFormat="1" ht="16.5" customHeight="1" thickBot="1" x14ac:dyDescent="0.25">
      <c r="A170" s="25"/>
      <c r="B170" s="570"/>
      <c r="C170" s="586"/>
      <c r="D170" s="565"/>
      <c r="E170" s="309"/>
      <c r="F170" s="55"/>
      <c r="G170" s="33" t="s">
        <v>6</v>
      </c>
      <c r="H170" s="109">
        <f>H167</f>
        <v>10</v>
      </c>
      <c r="I170" s="109">
        <f t="shared" ref="I170" si="5">I167</f>
        <v>84</v>
      </c>
      <c r="J170" s="109"/>
      <c r="K170" s="156"/>
      <c r="L170" s="37"/>
      <c r="M170" s="316"/>
      <c r="N170" s="285"/>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row>
    <row r="171" spans="1:48" s="8" customFormat="1" ht="14.25" customHeight="1" thickBot="1" x14ac:dyDescent="0.25">
      <c r="A171" s="27" t="s">
        <v>5</v>
      </c>
      <c r="B171" s="56" t="s">
        <v>5</v>
      </c>
      <c r="C171" s="698" t="s">
        <v>8</v>
      </c>
      <c r="D171" s="699"/>
      <c r="E171" s="699"/>
      <c r="F171" s="699"/>
      <c r="G171" s="700"/>
      <c r="H171" s="256">
        <f>+H165+H136+H133+H130+H110+H75+H63+H170</f>
        <v>12821.4</v>
      </c>
      <c r="I171" s="256">
        <f t="shared" ref="I171:J171" si="6">+I165+I136+I133+I130+I110+I75+I63+I170</f>
        <v>17661.900000000001</v>
      </c>
      <c r="J171" s="256">
        <f t="shared" si="6"/>
        <v>16079.2</v>
      </c>
      <c r="K171" s="187"/>
      <c r="L171" s="187"/>
      <c r="M171" s="187"/>
      <c r="N171" s="158"/>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row>
    <row r="172" spans="1:48" s="8" customFormat="1" ht="17.25" customHeight="1" thickBot="1" x14ac:dyDescent="0.25">
      <c r="A172" s="27" t="s">
        <v>5</v>
      </c>
      <c r="B172" s="56" t="s">
        <v>7</v>
      </c>
      <c r="C172" s="701" t="s">
        <v>42</v>
      </c>
      <c r="D172" s="702"/>
      <c r="E172" s="702"/>
      <c r="F172" s="702"/>
      <c r="G172" s="702"/>
      <c r="H172" s="702"/>
      <c r="I172" s="702"/>
      <c r="J172" s="702"/>
      <c r="K172" s="702"/>
      <c r="L172" s="702"/>
      <c r="M172" s="702"/>
      <c r="N172" s="70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row>
    <row r="173" spans="1:48" s="8" customFormat="1" ht="27.75" customHeight="1" x14ac:dyDescent="0.2">
      <c r="A173" s="61" t="s">
        <v>5</v>
      </c>
      <c r="B173" s="78" t="s">
        <v>7</v>
      </c>
      <c r="C173" s="165" t="s">
        <v>5</v>
      </c>
      <c r="D173" s="152" t="s">
        <v>70</v>
      </c>
      <c r="E173" s="79"/>
      <c r="F173" s="601">
        <v>6</v>
      </c>
      <c r="G173" s="591" t="s">
        <v>24</v>
      </c>
      <c r="H173" s="85">
        <v>565.29999999999995</v>
      </c>
      <c r="I173" s="85">
        <v>597.5</v>
      </c>
      <c r="J173" s="89">
        <v>370</v>
      </c>
      <c r="K173" s="415"/>
      <c r="L173" s="113"/>
      <c r="M173" s="113"/>
      <c r="N173" s="64"/>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row>
    <row r="174" spans="1:48" s="8" customFormat="1" ht="18" customHeight="1" x14ac:dyDescent="0.2">
      <c r="A174" s="62"/>
      <c r="B174" s="164"/>
      <c r="C174" s="586"/>
      <c r="D174" s="704" t="s">
        <v>52</v>
      </c>
      <c r="E174" s="568"/>
      <c r="F174" s="45"/>
      <c r="G174" s="46"/>
      <c r="H174" s="469"/>
      <c r="I174" s="469"/>
      <c r="J174" s="417"/>
      <c r="K174" s="572" t="s">
        <v>112</v>
      </c>
      <c r="L174" s="301">
        <v>350</v>
      </c>
      <c r="M174" s="372">
        <v>350</v>
      </c>
      <c r="N174" s="302">
        <v>350</v>
      </c>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row>
    <row r="175" spans="1:48" s="8" customFormat="1" ht="28.5" customHeight="1" x14ac:dyDescent="0.2">
      <c r="A175" s="62"/>
      <c r="B175" s="164"/>
      <c r="C175" s="586"/>
      <c r="D175" s="704"/>
      <c r="E175" s="568"/>
      <c r="F175" s="45"/>
      <c r="G175" s="47"/>
      <c r="H175" s="181"/>
      <c r="I175" s="181"/>
      <c r="J175" s="582"/>
      <c r="K175" s="573" t="s">
        <v>113</v>
      </c>
      <c r="L175" s="118">
        <v>300</v>
      </c>
      <c r="M175" s="289">
        <v>300</v>
      </c>
      <c r="N175" s="303">
        <v>300</v>
      </c>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row>
    <row r="176" spans="1:48" s="8" customFormat="1" ht="28.5" customHeight="1" x14ac:dyDescent="0.2">
      <c r="A176" s="62"/>
      <c r="B176" s="164"/>
      <c r="C176" s="567"/>
      <c r="D176" s="696"/>
      <c r="E176" s="569"/>
      <c r="F176" s="45"/>
      <c r="G176" s="48"/>
      <c r="H176" s="73"/>
      <c r="I176" s="73"/>
      <c r="J176" s="389"/>
      <c r="K176" s="155" t="s">
        <v>73</v>
      </c>
      <c r="L176" s="299">
        <v>36</v>
      </c>
      <c r="M176" s="290">
        <v>36</v>
      </c>
      <c r="N176" s="300">
        <v>36</v>
      </c>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row>
    <row r="177" spans="1:48" s="8" customFormat="1" ht="14.25" customHeight="1" x14ac:dyDescent="0.2">
      <c r="A177" s="62"/>
      <c r="B177" s="164"/>
      <c r="C177" s="586"/>
      <c r="D177" s="704" t="s">
        <v>173</v>
      </c>
      <c r="E177" s="473"/>
      <c r="F177" s="45"/>
      <c r="G177" s="47"/>
      <c r="H177" s="181"/>
      <c r="I177" s="181"/>
      <c r="J177" s="181"/>
      <c r="K177" s="785" t="s">
        <v>93</v>
      </c>
      <c r="L177" s="592">
        <v>18</v>
      </c>
      <c r="M177" s="335">
        <v>18</v>
      </c>
      <c r="N177" s="242">
        <v>18</v>
      </c>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row>
    <row r="178" spans="1:48" s="8" customFormat="1" ht="13.5" customHeight="1" x14ac:dyDescent="0.2">
      <c r="A178" s="62"/>
      <c r="B178" s="164"/>
      <c r="C178" s="586"/>
      <c r="D178" s="705"/>
      <c r="E178" s="473"/>
      <c r="F178" s="45"/>
      <c r="G178" s="47"/>
      <c r="H178" s="181"/>
      <c r="I178" s="181"/>
      <c r="J178" s="181"/>
      <c r="K178" s="786"/>
      <c r="L178" s="593"/>
      <c r="M178" s="243"/>
      <c r="N178" s="244"/>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row>
    <row r="179" spans="1:48" ht="27.75" customHeight="1" x14ac:dyDescent="0.2">
      <c r="A179" s="62"/>
      <c r="B179" s="164"/>
      <c r="C179" s="586"/>
      <c r="D179" s="705"/>
      <c r="E179" s="473"/>
      <c r="F179" s="45"/>
      <c r="G179" s="47"/>
      <c r="H179" s="181"/>
      <c r="I179" s="181"/>
      <c r="J179" s="181"/>
      <c r="K179" s="65" t="s">
        <v>89</v>
      </c>
      <c r="L179" s="119">
        <v>25</v>
      </c>
      <c r="M179" s="336">
        <v>5</v>
      </c>
      <c r="N179" s="211">
        <v>5</v>
      </c>
    </row>
    <row r="180" spans="1:48" ht="16.5" customHeight="1" x14ac:dyDescent="0.2">
      <c r="A180" s="62"/>
      <c r="B180" s="164"/>
      <c r="C180" s="586"/>
      <c r="D180" s="705"/>
      <c r="E180" s="63"/>
      <c r="F180" s="58"/>
      <c r="G180" s="47"/>
      <c r="H180" s="181"/>
      <c r="I180" s="181"/>
      <c r="J180" s="181"/>
      <c r="K180" s="423" t="s">
        <v>44</v>
      </c>
      <c r="L180" s="174">
        <v>57</v>
      </c>
      <c r="M180" s="257">
        <v>57</v>
      </c>
      <c r="N180" s="258">
        <v>57</v>
      </c>
    </row>
    <row r="181" spans="1:48" ht="25.5" customHeight="1" x14ac:dyDescent="0.2">
      <c r="A181" s="62"/>
      <c r="B181" s="164"/>
      <c r="C181" s="586"/>
      <c r="D181" s="705"/>
      <c r="E181" s="63"/>
      <c r="F181" s="58"/>
      <c r="G181" s="47"/>
      <c r="H181" s="181"/>
      <c r="I181" s="181"/>
      <c r="J181" s="181"/>
      <c r="K181" s="423" t="s">
        <v>88</v>
      </c>
      <c r="L181" s="174">
        <v>1</v>
      </c>
      <c r="M181" s="257"/>
      <c r="N181" s="258"/>
      <c r="S181" s="429"/>
    </row>
    <row r="182" spans="1:48" ht="28.5" customHeight="1" x14ac:dyDescent="0.2">
      <c r="A182" s="62"/>
      <c r="B182" s="164"/>
      <c r="C182" s="586"/>
      <c r="D182" s="574"/>
      <c r="E182" s="63"/>
      <c r="F182" s="58"/>
      <c r="G182" s="47"/>
      <c r="H182" s="181"/>
      <c r="I182" s="181"/>
      <c r="J182" s="181"/>
      <c r="K182" s="416" t="s">
        <v>235</v>
      </c>
      <c r="L182" s="412">
        <v>7.5</v>
      </c>
      <c r="M182" s="413">
        <v>7.5</v>
      </c>
      <c r="N182" s="414">
        <v>7.5</v>
      </c>
    </row>
    <row r="183" spans="1:48" ht="40.5" customHeight="1" x14ac:dyDescent="0.2">
      <c r="A183" s="62"/>
      <c r="B183" s="164"/>
      <c r="C183" s="586"/>
      <c r="D183" s="574"/>
      <c r="E183" s="63"/>
      <c r="F183" s="58"/>
      <c r="G183" s="47"/>
      <c r="H183" s="181"/>
      <c r="I183" s="181"/>
      <c r="J183" s="181"/>
      <c r="K183" s="416" t="s">
        <v>163</v>
      </c>
      <c r="L183" s="119">
        <v>100</v>
      </c>
      <c r="M183" s="336"/>
      <c r="N183" s="211"/>
    </row>
    <row r="184" spans="1:48" ht="15.75" customHeight="1" x14ac:dyDescent="0.2">
      <c r="A184" s="62"/>
      <c r="B184" s="164"/>
      <c r="C184" s="586"/>
      <c r="D184" s="574"/>
      <c r="E184" s="63"/>
      <c r="F184" s="58"/>
      <c r="G184" s="47"/>
      <c r="H184" s="181"/>
      <c r="I184" s="181"/>
      <c r="J184" s="181"/>
      <c r="K184" s="424" t="s">
        <v>162</v>
      </c>
      <c r="L184" s="119"/>
      <c r="M184" s="336">
        <v>80</v>
      </c>
      <c r="N184" s="211"/>
    </row>
    <row r="185" spans="1:48" ht="29.25" customHeight="1" x14ac:dyDescent="0.2">
      <c r="A185" s="62"/>
      <c r="B185" s="164"/>
      <c r="C185" s="586"/>
      <c r="D185" s="574"/>
      <c r="E185" s="63"/>
      <c r="F185" s="58"/>
      <c r="G185" s="47"/>
      <c r="H185" s="181"/>
      <c r="I185" s="181"/>
      <c r="J185" s="181"/>
      <c r="K185" s="416" t="s">
        <v>236</v>
      </c>
      <c r="L185" s="119">
        <v>50</v>
      </c>
      <c r="M185" s="336">
        <v>100</v>
      </c>
      <c r="N185" s="211"/>
    </row>
    <row r="186" spans="1:48" ht="30.75" customHeight="1" x14ac:dyDescent="0.2">
      <c r="A186" s="62"/>
      <c r="B186" s="164"/>
      <c r="C186" s="586"/>
      <c r="D186" s="574"/>
      <c r="E186" s="63"/>
      <c r="F186" s="58"/>
      <c r="G186" s="48"/>
      <c r="H186" s="73"/>
      <c r="I186" s="337"/>
      <c r="J186" s="353"/>
      <c r="K186" s="423" t="s">
        <v>237</v>
      </c>
      <c r="L186" s="174"/>
      <c r="M186" s="594">
        <v>100</v>
      </c>
      <c r="N186" s="595"/>
    </row>
    <row r="187" spans="1:48" s="8" customFormat="1" ht="16.5" customHeight="1" thickBot="1" x14ac:dyDescent="0.25">
      <c r="A187" s="25"/>
      <c r="B187" s="570"/>
      <c r="C187" s="586"/>
      <c r="D187" s="565"/>
      <c r="E187" s="309"/>
      <c r="F187" s="55"/>
      <c r="G187" s="33" t="s">
        <v>6</v>
      </c>
      <c r="H187" s="109">
        <f>SUM(H173:H186)</f>
        <v>565.29999999999995</v>
      </c>
      <c r="I187" s="109">
        <f t="shared" ref="I187:J187" si="7">SUM(I173:I186)</f>
        <v>597.5</v>
      </c>
      <c r="J187" s="109">
        <f t="shared" si="7"/>
        <v>370</v>
      </c>
      <c r="K187" s="156"/>
      <c r="L187" s="37"/>
      <c r="M187" s="316"/>
      <c r="N187" s="285"/>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row>
    <row r="188" spans="1:48" ht="14.25" customHeight="1" thickBot="1" x14ac:dyDescent="0.25">
      <c r="A188" s="28" t="s">
        <v>5</v>
      </c>
      <c r="B188" s="6" t="s">
        <v>7</v>
      </c>
      <c r="C188" s="699" t="s">
        <v>8</v>
      </c>
      <c r="D188" s="699"/>
      <c r="E188" s="699"/>
      <c r="F188" s="699"/>
      <c r="G188" s="699"/>
      <c r="H188" s="75">
        <f>H187</f>
        <v>565.29999999999995</v>
      </c>
      <c r="I188" s="75">
        <f t="shared" ref="I188:J188" si="8">I187</f>
        <v>597.5</v>
      </c>
      <c r="J188" s="75">
        <f t="shared" si="8"/>
        <v>370</v>
      </c>
      <c r="K188" s="187"/>
      <c r="L188" s="187"/>
      <c r="M188" s="187"/>
      <c r="N188" s="158"/>
    </row>
    <row r="189" spans="1:48" ht="17.25" customHeight="1" thickBot="1" x14ac:dyDescent="0.25">
      <c r="A189" s="27" t="s">
        <v>5</v>
      </c>
      <c r="B189" s="6" t="s">
        <v>26</v>
      </c>
      <c r="C189" s="706" t="s">
        <v>122</v>
      </c>
      <c r="D189" s="707"/>
      <c r="E189" s="707"/>
      <c r="F189" s="707"/>
      <c r="G189" s="707"/>
      <c r="H189" s="787"/>
      <c r="I189" s="708"/>
      <c r="J189" s="708"/>
      <c r="K189" s="708"/>
      <c r="L189" s="708"/>
      <c r="M189" s="708"/>
      <c r="N189" s="160"/>
    </row>
    <row r="190" spans="1:48" ht="14.25" customHeight="1" x14ac:dyDescent="0.2">
      <c r="A190" s="193" t="s">
        <v>5</v>
      </c>
      <c r="B190" s="188" t="s">
        <v>26</v>
      </c>
      <c r="C190" s="576" t="s">
        <v>5</v>
      </c>
      <c r="D190" s="581" t="s">
        <v>86</v>
      </c>
      <c r="E190" s="145"/>
      <c r="F190" s="393">
        <v>6</v>
      </c>
      <c r="G190" s="590" t="s">
        <v>24</v>
      </c>
      <c r="H190" s="86">
        <v>1292</v>
      </c>
      <c r="I190" s="125">
        <f>1690.5-30-200</f>
        <v>1460.5</v>
      </c>
      <c r="J190" s="597">
        <f>1695-200</f>
        <v>1495</v>
      </c>
      <c r="K190" s="573"/>
      <c r="L190" s="338"/>
      <c r="M190" s="197"/>
      <c r="N190" s="198"/>
    </row>
    <row r="191" spans="1:48" ht="17.25" customHeight="1" x14ac:dyDescent="0.2">
      <c r="A191" s="193"/>
      <c r="B191" s="188"/>
      <c r="C191" s="576"/>
      <c r="D191" s="153"/>
      <c r="E191" s="199"/>
      <c r="F191" s="192"/>
      <c r="G191" s="202" t="s">
        <v>58</v>
      </c>
      <c r="H191" s="69">
        <v>100</v>
      </c>
      <c r="I191" s="598"/>
      <c r="J191" s="599"/>
      <c r="K191" s="155"/>
      <c r="L191" s="278"/>
      <c r="M191" s="259"/>
      <c r="N191" s="279"/>
    </row>
    <row r="192" spans="1:48" ht="14.25" customHeight="1" x14ac:dyDescent="0.2">
      <c r="A192" s="193"/>
      <c r="B192" s="188"/>
      <c r="C192" s="576"/>
      <c r="D192" s="621" t="s">
        <v>248</v>
      </c>
      <c r="E192" s="145" t="s">
        <v>47</v>
      </c>
      <c r="F192" s="192"/>
      <c r="G192" s="490"/>
      <c r="H192" s="86"/>
      <c r="I192" s="582"/>
      <c r="J192" s="181"/>
      <c r="K192" s="596"/>
      <c r="L192" s="3"/>
      <c r="M192" s="276"/>
      <c r="N192" s="277"/>
    </row>
    <row r="193" spans="1:16" ht="11.25" customHeight="1" x14ac:dyDescent="0.2">
      <c r="A193" s="193"/>
      <c r="B193" s="188"/>
      <c r="C193" s="576"/>
      <c r="D193" s="705"/>
      <c r="E193" s="145"/>
      <c r="F193" s="192"/>
      <c r="G193" s="490"/>
      <c r="H193" s="86"/>
      <c r="I193" s="482"/>
      <c r="J193" s="181"/>
      <c r="K193" s="212"/>
      <c r="L193" s="295"/>
      <c r="M193" s="609"/>
      <c r="N193" s="214"/>
    </row>
    <row r="194" spans="1:16" ht="15" customHeight="1" x14ac:dyDescent="0.2">
      <c r="A194" s="193"/>
      <c r="B194" s="188"/>
      <c r="C194" s="576"/>
      <c r="D194" s="200" t="s">
        <v>125</v>
      </c>
      <c r="E194" s="145"/>
      <c r="F194" s="192"/>
      <c r="G194" s="490"/>
      <c r="H194" s="246"/>
      <c r="I194" s="481"/>
      <c r="J194" s="470"/>
      <c r="K194" s="245" t="s">
        <v>238</v>
      </c>
      <c r="L194" s="247">
        <v>10</v>
      </c>
      <c r="M194" s="339">
        <v>10</v>
      </c>
      <c r="N194" s="248">
        <v>10</v>
      </c>
    </row>
    <row r="195" spans="1:16" ht="13.5" customHeight="1" x14ac:dyDescent="0.2">
      <c r="A195" s="193"/>
      <c r="B195" s="188"/>
      <c r="C195" s="576"/>
      <c r="D195" s="710" t="s">
        <v>266</v>
      </c>
      <c r="E195" s="145"/>
      <c r="F195" s="192"/>
      <c r="G195" s="490"/>
      <c r="H195" s="86"/>
      <c r="I195" s="482"/>
      <c r="J195" s="181"/>
      <c r="K195" s="712" t="s">
        <v>201</v>
      </c>
      <c r="L195" s="262">
        <v>671</v>
      </c>
      <c r="M195" s="340">
        <v>585</v>
      </c>
      <c r="N195" s="263">
        <v>596</v>
      </c>
    </row>
    <row r="196" spans="1:16" ht="12.75" customHeight="1" x14ac:dyDescent="0.2">
      <c r="A196" s="193"/>
      <c r="B196" s="188"/>
      <c r="C196" s="576"/>
      <c r="D196" s="711"/>
      <c r="E196" s="145"/>
      <c r="F196" s="192"/>
      <c r="G196" s="490"/>
      <c r="H196" s="86"/>
      <c r="I196" s="482"/>
      <c r="J196" s="181"/>
      <c r="K196" s="788"/>
      <c r="L196" s="384"/>
      <c r="M196" s="385"/>
      <c r="N196" s="386"/>
    </row>
    <row r="197" spans="1:16" ht="24" customHeight="1" x14ac:dyDescent="0.2">
      <c r="A197" s="193"/>
      <c r="B197" s="188"/>
      <c r="C197" s="576"/>
      <c r="D197" s="213" t="s">
        <v>247</v>
      </c>
      <c r="E197" s="145"/>
      <c r="F197" s="192"/>
      <c r="G197" s="490"/>
      <c r="H197" s="246"/>
      <c r="I197" s="481"/>
      <c r="J197" s="470"/>
      <c r="K197" s="580" t="s">
        <v>139</v>
      </c>
      <c r="L197" s="128">
        <v>4</v>
      </c>
      <c r="M197" s="339">
        <v>7</v>
      </c>
      <c r="N197" s="248">
        <v>7</v>
      </c>
    </row>
    <row r="198" spans="1:16" ht="19.5" customHeight="1" x14ac:dyDescent="0.2">
      <c r="A198" s="630"/>
      <c r="B198" s="631"/>
      <c r="C198" s="694"/>
      <c r="D198" s="695" t="s">
        <v>126</v>
      </c>
      <c r="E198" s="781"/>
      <c r="F198" s="192"/>
      <c r="G198" s="440"/>
      <c r="H198" s="76"/>
      <c r="I198" s="76"/>
      <c r="J198" s="72"/>
      <c r="K198" s="507" t="s">
        <v>137</v>
      </c>
      <c r="L198" s="121">
        <v>1</v>
      </c>
      <c r="M198" s="315"/>
      <c r="N198" s="141"/>
    </row>
    <row r="199" spans="1:16" ht="9" customHeight="1" x14ac:dyDescent="0.2">
      <c r="A199" s="630"/>
      <c r="B199" s="631"/>
      <c r="C199" s="694"/>
      <c r="D199" s="696"/>
      <c r="E199" s="782"/>
      <c r="F199" s="192"/>
      <c r="G199" s="202"/>
      <c r="H199" s="389"/>
      <c r="I199" s="389"/>
      <c r="J199" s="73"/>
      <c r="K199" s="585"/>
      <c r="L199" s="122"/>
      <c r="M199" s="304"/>
      <c r="N199" s="151"/>
    </row>
    <row r="200" spans="1:16" ht="12.75" customHeight="1" x14ac:dyDescent="0.2">
      <c r="A200" s="630"/>
      <c r="B200" s="631"/>
      <c r="C200" s="694"/>
      <c r="D200" s="695" t="s">
        <v>193</v>
      </c>
      <c r="E200" s="697"/>
      <c r="F200" s="192"/>
      <c r="G200" s="590"/>
      <c r="H200" s="582"/>
      <c r="I200" s="582"/>
      <c r="J200" s="181"/>
      <c r="K200" s="478" t="s">
        <v>239</v>
      </c>
      <c r="L200" s="120">
        <v>1</v>
      </c>
      <c r="M200" s="315"/>
      <c r="N200" s="141"/>
    </row>
    <row r="201" spans="1:16" ht="12.75" customHeight="1" x14ac:dyDescent="0.2">
      <c r="A201" s="630"/>
      <c r="B201" s="631"/>
      <c r="C201" s="694"/>
      <c r="D201" s="704"/>
      <c r="E201" s="697"/>
      <c r="F201" s="192"/>
      <c r="G201" s="590"/>
      <c r="H201" s="582"/>
      <c r="I201" s="582"/>
      <c r="J201" s="181"/>
      <c r="K201" s="478" t="s">
        <v>240</v>
      </c>
      <c r="L201" s="120">
        <v>1</v>
      </c>
      <c r="M201" s="264"/>
      <c r="N201" s="179"/>
    </row>
    <row r="202" spans="1:16" ht="29.25" customHeight="1" x14ac:dyDescent="0.2">
      <c r="A202" s="630"/>
      <c r="B202" s="631"/>
      <c r="C202" s="694"/>
      <c r="D202" s="696"/>
      <c r="E202" s="697"/>
      <c r="F202" s="192"/>
      <c r="G202" s="590"/>
      <c r="H202" s="582"/>
      <c r="I202" s="582"/>
      <c r="J202" s="181"/>
      <c r="K202" s="584" t="s">
        <v>196</v>
      </c>
      <c r="L202" s="122"/>
      <c r="M202" s="304"/>
      <c r="N202" s="151"/>
    </row>
    <row r="203" spans="1:16" ht="18.75" customHeight="1" x14ac:dyDescent="0.2">
      <c r="A203" s="456"/>
      <c r="B203" s="457"/>
      <c r="C203" s="586"/>
      <c r="D203" s="615" t="s">
        <v>257</v>
      </c>
      <c r="E203" s="606"/>
      <c r="F203" s="566"/>
      <c r="G203" s="440"/>
      <c r="H203" s="72"/>
      <c r="I203" s="76"/>
      <c r="J203" s="72"/>
      <c r="K203" s="572" t="s">
        <v>242</v>
      </c>
      <c r="L203" s="418">
        <v>3</v>
      </c>
      <c r="M203" s="448">
        <v>3</v>
      </c>
      <c r="N203" s="449">
        <v>3</v>
      </c>
      <c r="O203" s="8"/>
      <c r="P203" s="8"/>
    </row>
    <row r="204" spans="1:16" ht="26.25" customHeight="1" x14ac:dyDescent="0.2">
      <c r="A204" s="456"/>
      <c r="B204" s="457"/>
      <c r="C204" s="586"/>
      <c r="D204" s="621"/>
      <c r="E204" s="605"/>
      <c r="F204" s="566"/>
      <c r="G204" s="590"/>
      <c r="H204" s="181"/>
      <c r="I204" s="71"/>
      <c r="J204" s="181"/>
      <c r="K204" s="40" t="s">
        <v>164</v>
      </c>
      <c r="L204" s="99">
        <v>3</v>
      </c>
      <c r="M204" s="225">
        <v>3</v>
      </c>
      <c r="N204" s="226">
        <v>3</v>
      </c>
      <c r="O204" s="8"/>
      <c r="P204" s="8"/>
    </row>
    <row r="205" spans="1:16" ht="26.25" customHeight="1" x14ac:dyDescent="0.2">
      <c r="A205" s="25"/>
      <c r="B205" s="468"/>
      <c r="C205" s="586"/>
      <c r="D205" s="621"/>
      <c r="E205" s="605"/>
      <c r="F205" s="566"/>
      <c r="G205" s="590"/>
      <c r="H205" s="181"/>
      <c r="I205" s="71"/>
      <c r="J205" s="181"/>
      <c r="K205" s="40" t="s">
        <v>165</v>
      </c>
      <c r="L205" s="140">
        <v>8</v>
      </c>
      <c r="M205" s="321">
        <v>11</v>
      </c>
      <c r="N205" s="364">
        <v>14</v>
      </c>
      <c r="O205" s="8"/>
      <c r="P205" s="8"/>
    </row>
    <row r="206" spans="1:16" ht="17.25" customHeight="1" x14ac:dyDescent="0.2">
      <c r="A206" s="25"/>
      <c r="B206" s="468"/>
      <c r="C206" s="586"/>
      <c r="D206" s="621"/>
      <c r="E206" s="605"/>
      <c r="F206" s="566"/>
      <c r="G206" s="590"/>
      <c r="H206" s="582"/>
      <c r="I206" s="582"/>
      <c r="J206" s="181"/>
      <c r="K206" s="142" t="s">
        <v>241</v>
      </c>
      <c r="L206" s="128">
        <v>100</v>
      </c>
      <c r="M206" s="247">
        <v>100</v>
      </c>
      <c r="N206" s="248">
        <v>100</v>
      </c>
      <c r="O206" s="8"/>
      <c r="P206" s="8"/>
    </row>
    <row r="207" spans="1:16" ht="38.25" customHeight="1" x14ac:dyDescent="0.2">
      <c r="A207" s="25"/>
      <c r="B207" s="468"/>
      <c r="C207" s="266"/>
      <c r="D207" s="752"/>
      <c r="E207" s="602"/>
      <c r="F207" s="192"/>
      <c r="G207" s="607"/>
      <c r="H207" s="604"/>
      <c r="I207" s="604"/>
      <c r="J207" s="181"/>
      <c r="K207" s="608" t="s">
        <v>243</v>
      </c>
      <c r="L207" s="383">
        <v>5</v>
      </c>
      <c r="M207" s="262">
        <v>5</v>
      </c>
      <c r="N207" s="263">
        <v>5</v>
      </c>
      <c r="O207" s="8"/>
      <c r="P207" s="8"/>
    </row>
    <row r="208" spans="1:16" s="43" customFormat="1" ht="40.5" customHeight="1" x14ac:dyDescent="0.2">
      <c r="A208" s="253"/>
      <c r="B208" s="254"/>
      <c r="C208" s="280"/>
      <c r="D208" s="117"/>
      <c r="E208" s="255"/>
      <c r="F208" s="600"/>
      <c r="G208" s="308"/>
      <c r="H208" s="433"/>
      <c r="I208" s="103"/>
      <c r="J208" s="73"/>
      <c r="K208" s="603" t="s">
        <v>213</v>
      </c>
      <c r="L208" s="383"/>
      <c r="M208" s="340">
        <v>1</v>
      </c>
      <c r="N208" s="263"/>
    </row>
    <row r="209" spans="1:48" s="8" customFormat="1" ht="16.5" customHeight="1" thickBot="1" x14ac:dyDescent="0.25">
      <c r="A209" s="25"/>
      <c r="B209" s="570"/>
      <c r="C209" s="586"/>
      <c r="D209" s="565"/>
      <c r="E209" s="309"/>
      <c r="F209" s="55"/>
      <c r="G209" s="33" t="s">
        <v>6</v>
      </c>
      <c r="H209" s="109">
        <f>SUM(H190:H208)</f>
        <v>1392</v>
      </c>
      <c r="I209" s="109">
        <f>SUM(I190:I208)</f>
        <v>1460.5</v>
      </c>
      <c r="J209" s="109">
        <f>SUM(J190:J208)</f>
        <v>1495</v>
      </c>
      <c r="K209" s="156"/>
      <c r="L209" s="37"/>
      <c r="M209" s="316"/>
      <c r="N209" s="285"/>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row>
    <row r="210" spans="1:48" ht="33" customHeight="1" x14ac:dyDescent="0.2">
      <c r="A210" s="29" t="s">
        <v>5</v>
      </c>
      <c r="B210" s="161" t="s">
        <v>26</v>
      </c>
      <c r="C210" s="162" t="s">
        <v>7</v>
      </c>
      <c r="D210" s="578" t="s">
        <v>147</v>
      </c>
      <c r="E210" s="80"/>
      <c r="F210" s="471" t="s">
        <v>50</v>
      </c>
      <c r="G210" s="127" t="s">
        <v>24</v>
      </c>
      <c r="H210" s="89">
        <v>35.299999999999997</v>
      </c>
      <c r="I210" s="85">
        <v>11.2</v>
      </c>
      <c r="J210" s="85">
        <v>11.2</v>
      </c>
      <c r="K210" s="461"/>
      <c r="L210" s="163"/>
      <c r="M210" s="341"/>
      <c r="N210" s="344"/>
    </row>
    <row r="211" spans="1:48" ht="53.25" customHeight="1" x14ac:dyDescent="0.2">
      <c r="A211" s="193"/>
      <c r="B211" s="188"/>
      <c r="C211" s="576"/>
      <c r="D211" s="201" t="s">
        <v>141</v>
      </c>
      <c r="E211" s="430"/>
      <c r="F211" s="460"/>
      <c r="G211" s="388"/>
      <c r="H211" s="110"/>
      <c r="I211" s="74"/>
      <c r="J211" s="74"/>
      <c r="K211" s="281" t="s">
        <v>133</v>
      </c>
      <c r="L211" s="431"/>
      <c r="M211" s="342"/>
      <c r="N211" s="432">
        <v>1</v>
      </c>
    </row>
    <row r="212" spans="1:48" ht="53.25" customHeight="1" x14ac:dyDescent="0.2">
      <c r="A212" s="193"/>
      <c r="B212" s="188"/>
      <c r="C212" s="576"/>
      <c r="D212" s="575" t="s">
        <v>142</v>
      </c>
      <c r="E212" s="82"/>
      <c r="F212" s="460"/>
      <c r="G212" s="490"/>
      <c r="H212" s="482"/>
      <c r="I212" s="181"/>
      <c r="J212" s="181"/>
      <c r="K212" s="478" t="s">
        <v>133</v>
      </c>
      <c r="L212" s="422">
        <v>1</v>
      </c>
      <c r="M212" s="343"/>
      <c r="N212" s="331"/>
    </row>
    <row r="213" spans="1:48" ht="53.25" customHeight="1" x14ac:dyDescent="0.2">
      <c r="A213" s="193"/>
      <c r="B213" s="188"/>
      <c r="C213" s="576"/>
      <c r="D213" s="201" t="s">
        <v>258</v>
      </c>
      <c r="E213" s="430"/>
      <c r="F213" s="460"/>
      <c r="G213" s="388"/>
      <c r="H213" s="110"/>
      <c r="I213" s="74"/>
      <c r="J213" s="74"/>
      <c r="K213" s="281" t="s">
        <v>133</v>
      </c>
      <c r="L213" s="431">
        <v>1</v>
      </c>
      <c r="M213" s="342"/>
      <c r="N213" s="432"/>
    </row>
    <row r="214" spans="1:48" ht="57" customHeight="1" x14ac:dyDescent="0.2">
      <c r="A214" s="193"/>
      <c r="B214" s="188"/>
      <c r="C214" s="576"/>
      <c r="D214" s="575" t="s">
        <v>246</v>
      </c>
      <c r="E214" s="82"/>
      <c r="F214" s="460"/>
      <c r="G214" s="490"/>
      <c r="H214" s="482"/>
      <c r="I214" s="181"/>
      <c r="J214" s="181"/>
      <c r="K214" s="478" t="s">
        <v>133</v>
      </c>
      <c r="L214" s="422"/>
      <c r="M214" s="343"/>
      <c r="N214" s="331">
        <v>1</v>
      </c>
    </row>
    <row r="215" spans="1:48" ht="51" x14ac:dyDescent="0.2">
      <c r="A215" s="193"/>
      <c r="B215" s="188"/>
      <c r="C215" s="576"/>
      <c r="D215" s="201" t="s">
        <v>161</v>
      </c>
      <c r="E215" s="430"/>
      <c r="F215" s="460"/>
      <c r="G215" s="388"/>
      <c r="H215" s="110"/>
      <c r="I215" s="74"/>
      <c r="J215" s="74"/>
      <c r="K215" s="281" t="s">
        <v>133</v>
      </c>
      <c r="L215" s="431"/>
      <c r="M215" s="342"/>
      <c r="N215" s="432">
        <v>1</v>
      </c>
    </row>
    <row r="216" spans="1:48" ht="39" customHeight="1" x14ac:dyDescent="0.2">
      <c r="A216" s="193"/>
      <c r="B216" s="188"/>
      <c r="C216" s="576"/>
      <c r="D216" s="577" t="s">
        <v>259</v>
      </c>
      <c r="E216" s="373"/>
      <c r="F216" s="462"/>
      <c r="G216" s="202"/>
      <c r="H216" s="389"/>
      <c r="I216" s="73"/>
      <c r="J216" s="73"/>
      <c r="K216" s="281" t="s">
        <v>133</v>
      </c>
      <c r="L216" s="421">
        <v>1</v>
      </c>
      <c r="M216" s="326"/>
      <c r="N216" s="53"/>
    </row>
    <row r="217" spans="1:48" s="8" customFormat="1" ht="16.5" customHeight="1" thickBot="1" x14ac:dyDescent="0.25">
      <c r="A217" s="25"/>
      <c r="B217" s="570"/>
      <c r="C217" s="586"/>
      <c r="D217" s="565"/>
      <c r="E217" s="309"/>
      <c r="F217" s="55"/>
      <c r="G217" s="33" t="s">
        <v>6</v>
      </c>
      <c r="H217" s="109">
        <f>SUM(H210:H216)</f>
        <v>35.299999999999997</v>
      </c>
      <c r="I217" s="109">
        <f t="shared" ref="I217:J217" si="9">SUM(I210:I216)</f>
        <v>11.2</v>
      </c>
      <c r="J217" s="109">
        <f t="shared" si="9"/>
        <v>11.2</v>
      </c>
      <c r="K217" s="156"/>
      <c r="L217" s="37"/>
      <c r="M217" s="316"/>
      <c r="N217" s="285"/>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row>
    <row r="218" spans="1:48" ht="13.5" thickBot="1" x14ac:dyDescent="0.25">
      <c r="A218" s="27" t="s">
        <v>5</v>
      </c>
      <c r="B218" s="6" t="s">
        <v>26</v>
      </c>
      <c r="C218" s="698" t="s">
        <v>8</v>
      </c>
      <c r="D218" s="699"/>
      <c r="E218" s="699"/>
      <c r="F218" s="699"/>
      <c r="G218" s="700"/>
      <c r="H218" s="75">
        <f>H217+H209</f>
        <v>1427.3</v>
      </c>
      <c r="I218" s="75">
        <f t="shared" ref="I218:J218" si="10">I217+I209</f>
        <v>1471.7</v>
      </c>
      <c r="J218" s="75">
        <f t="shared" si="10"/>
        <v>1506.2</v>
      </c>
      <c r="K218" s="187"/>
      <c r="L218" s="187"/>
      <c r="M218" s="187"/>
      <c r="N218" s="158"/>
    </row>
    <row r="219" spans="1:48" ht="15.75" customHeight="1" thickBot="1" x14ac:dyDescent="0.25">
      <c r="A219" s="27" t="s">
        <v>5</v>
      </c>
      <c r="B219" s="6" t="s">
        <v>34</v>
      </c>
      <c r="C219" s="706" t="s">
        <v>43</v>
      </c>
      <c r="D219" s="707"/>
      <c r="E219" s="707"/>
      <c r="F219" s="707"/>
      <c r="G219" s="707"/>
      <c r="H219" s="455"/>
      <c r="I219" s="455"/>
      <c r="J219" s="455"/>
      <c r="K219" s="124"/>
      <c r="L219" s="190"/>
      <c r="M219" s="190"/>
      <c r="N219" s="160"/>
    </row>
    <row r="220" spans="1:48" s="43" customFormat="1" ht="15.75" customHeight="1" x14ac:dyDescent="0.2">
      <c r="A220" s="753" t="s">
        <v>5</v>
      </c>
      <c r="B220" s="755" t="s">
        <v>34</v>
      </c>
      <c r="C220" s="757" t="s">
        <v>5</v>
      </c>
      <c r="D220" s="759" t="s">
        <v>179</v>
      </c>
      <c r="E220" s="761" t="s">
        <v>47</v>
      </c>
      <c r="F220" s="471" t="s">
        <v>27</v>
      </c>
      <c r="G220" s="146" t="s">
        <v>24</v>
      </c>
      <c r="H220" s="147">
        <v>100</v>
      </c>
      <c r="I220" s="147">
        <v>200</v>
      </c>
      <c r="J220" s="147">
        <v>200</v>
      </c>
      <c r="K220" s="419" t="s">
        <v>178</v>
      </c>
      <c r="L220" s="420">
        <v>537</v>
      </c>
      <c r="M220" s="420">
        <v>670</v>
      </c>
      <c r="N220" s="382">
        <v>670</v>
      </c>
    </row>
    <row r="221" spans="1:48" s="43" customFormat="1" ht="15" customHeight="1" x14ac:dyDescent="0.2">
      <c r="A221" s="754"/>
      <c r="B221" s="756"/>
      <c r="C221" s="758"/>
      <c r="D221" s="760"/>
      <c r="E221" s="762"/>
      <c r="F221" s="460"/>
      <c r="G221" s="282" t="s">
        <v>58</v>
      </c>
      <c r="H221" s="283">
        <v>100</v>
      </c>
      <c r="I221" s="283"/>
      <c r="J221" s="283"/>
      <c r="K221" s="438"/>
      <c r="L221" s="439"/>
      <c r="M221" s="439"/>
      <c r="N221" s="330"/>
    </row>
    <row r="222" spans="1:48" s="43" customFormat="1" ht="18.75" customHeight="1" thickBot="1" x14ac:dyDescent="0.25">
      <c r="A222" s="230"/>
      <c r="B222" s="231"/>
      <c r="C222" s="234"/>
      <c r="D222" s="232"/>
      <c r="E222" s="233"/>
      <c r="F222" s="207"/>
      <c r="G222" s="44" t="s">
        <v>6</v>
      </c>
      <c r="H222" s="126">
        <f>SUM(H220:H221)</f>
        <v>200</v>
      </c>
      <c r="I222" s="126">
        <f>SUM(I220:I221)</f>
        <v>200</v>
      </c>
      <c r="J222" s="126">
        <f>SUM(J220:J221)</f>
        <v>200</v>
      </c>
      <c r="K222" s="166"/>
      <c r="L222" s="148"/>
      <c r="M222" s="148"/>
      <c r="N222" s="149"/>
    </row>
    <row r="223" spans="1:48" ht="15" customHeight="1" x14ac:dyDescent="0.2">
      <c r="A223" s="456" t="s">
        <v>5</v>
      </c>
      <c r="B223" s="457" t="s">
        <v>34</v>
      </c>
      <c r="C223" s="475" t="s">
        <v>7</v>
      </c>
      <c r="D223" s="704" t="s">
        <v>114</v>
      </c>
      <c r="E223" s="82" t="s">
        <v>47</v>
      </c>
      <c r="F223" s="460" t="s">
        <v>46</v>
      </c>
      <c r="G223" s="294" t="s">
        <v>58</v>
      </c>
      <c r="H223" s="85">
        <v>58.8</v>
      </c>
      <c r="I223" s="130"/>
      <c r="J223" s="130"/>
      <c r="K223" s="175" t="s">
        <v>82</v>
      </c>
      <c r="L223" s="176" t="s">
        <v>50</v>
      </c>
      <c r="M223" s="345"/>
      <c r="N223" s="177"/>
    </row>
    <row r="224" spans="1:48" ht="13.5" customHeight="1" x14ac:dyDescent="0.2">
      <c r="A224" s="25"/>
      <c r="B224" s="457"/>
      <c r="C224" s="55"/>
      <c r="D224" s="704"/>
      <c r="E224" s="82"/>
      <c r="F224" s="460"/>
      <c r="G224" s="291"/>
      <c r="H224" s="73"/>
      <c r="I224" s="73"/>
      <c r="J224" s="73"/>
      <c r="K224" s="573" t="s">
        <v>268</v>
      </c>
      <c r="L224" s="178"/>
      <c r="M224" s="114"/>
      <c r="N224" s="179"/>
    </row>
    <row r="225" spans="1:45" s="43" customFormat="1" ht="16.5" customHeight="1" thickBot="1" x14ac:dyDescent="0.25">
      <c r="A225" s="26"/>
      <c r="B225" s="51"/>
      <c r="C225" s="154"/>
      <c r="D225" s="763"/>
      <c r="E225" s="81"/>
      <c r="F225" s="305"/>
      <c r="G225" s="44" t="s">
        <v>6</v>
      </c>
      <c r="H225" s="126">
        <f>SUM(H223:H224)</f>
        <v>58.8</v>
      </c>
      <c r="I225" s="126">
        <f t="shared" ref="I225" si="11">SUM(I223:I224)</f>
        <v>0</v>
      </c>
      <c r="J225" s="126">
        <f>J223</f>
        <v>0</v>
      </c>
      <c r="K225" s="166"/>
      <c r="L225" s="180"/>
      <c r="M225" s="346"/>
      <c r="N225" s="129"/>
    </row>
    <row r="226" spans="1:45" ht="17.25" customHeight="1" x14ac:dyDescent="0.2">
      <c r="A226" s="456" t="s">
        <v>5</v>
      </c>
      <c r="B226" s="457" t="s">
        <v>34</v>
      </c>
      <c r="C226" s="475" t="s">
        <v>26</v>
      </c>
      <c r="D226" s="704" t="s">
        <v>205</v>
      </c>
      <c r="E226" s="82" t="s">
        <v>47</v>
      </c>
      <c r="F226" s="460" t="s">
        <v>46</v>
      </c>
      <c r="G226" s="292" t="s">
        <v>24</v>
      </c>
      <c r="H226" s="181">
        <v>20</v>
      </c>
      <c r="I226" s="130"/>
      <c r="J226" s="130"/>
      <c r="K226" s="175" t="s">
        <v>206</v>
      </c>
      <c r="L226" s="176" t="s">
        <v>207</v>
      </c>
      <c r="M226" s="345"/>
      <c r="N226" s="177"/>
    </row>
    <row r="227" spans="1:45" ht="12" customHeight="1" x14ac:dyDescent="0.2">
      <c r="A227" s="25"/>
      <c r="B227" s="457"/>
      <c r="C227" s="55"/>
      <c r="D227" s="704"/>
      <c r="E227" s="82"/>
      <c r="F227" s="460"/>
      <c r="G227" s="291"/>
      <c r="H227" s="73"/>
      <c r="I227" s="73"/>
      <c r="J227" s="73"/>
      <c r="K227" s="454"/>
      <c r="L227" s="178"/>
      <c r="M227" s="114"/>
      <c r="N227" s="179"/>
    </row>
    <row r="228" spans="1:45" s="43" customFormat="1" ht="17.25" customHeight="1" thickBot="1" x14ac:dyDescent="0.25">
      <c r="A228" s="26"/>
      <c r="B228" s="51"/>
      <c r="C228" s="154"/>
      <c r="D228" s="763"/>
      <c r="E228" s="81"/>
      <c r="F228" s="305"/>
      <c r="G228" s="44" t="s">
        <v>6</v>
      </c>
      <c r="H228" s="126">
        <f>SUM(H226:H227)</f>
        <v>20</v>
      </c>
      <c r="I228" s="126">
        <f t="shared" ref="I228" si="12">SUM(I226:I227)</f>
        <v>0</v>
      </c>
      <c r="J228" s="126">
        <f>J226</f>
        <v>0</v>
      </c>
      <c r="K228" s="166"/>
      <c r="L228" s="180"/>
      <c r="M228" s="346"/>
      <c r="N228" s="129"/>
    </row>
    <row r="229" spans="1:45" ht="13.5" thickBot="1" x14ac:dyDescent="0.25">
      <c r="A229" s="466" t="s">
        <v>5</v>
      </c>
      <c r="B229" s="189" t="s">
        <v>34</v>
      </c>
      <c r="C229" s="764" t="s">
        <v>8</v>
      </c>
      <c r="D229" s="765"/>
      <c r="E229" s="765"/>
      <c r="F229" s="765"/>
      <c r="G229" s="765"/>
      <c r="H229" s="75">
        <f>H225+H222+H228</f>
        <v>278.8</v>
      </c>
      <c r="I229" s="75">
        <f t="shared" ref="I229:J229" si="13">I225+I222+I228</f>
        <v>200</v>
      </c>
      <c r="J229" s="75">
        <f t="shared" si="13"/>
        <v>200</v>
      </c>
      <c r="K229" s="187"/>
      <c r="L229" s="187"/>
      <c r="M229" s="187"/>
      <c r="N229" s="368"/>
    </row>
    <row r="230" spans="1:45" ht="14.25" customHeight="1" thickBot="1" x14ac:dyDescent="0.25">
      <c r="A230" s="28" t="s">
        <v>5</v>
      </c>
      <c r="B230" s="766" t="s">
        <v>9</v>
      </c>
      <c r="C230" s="767"/>
      <c r="D230" s="767"/>
      <c r="E230" s="767"/>
      <c r="F230" s="767"/>
      <c r="G230" s="767"/>
      <c r="H230" s="216">
        <f>H229+H218+H188+H171</f>
        <v>15092.8</v>
      </c>
      <c r="I230" s="216">
        <f>I229+I218+I188+I171</f>
        <v>19931.099999999999</v>
      </c>
      <c r="J230" s="216">
        <f>J229+J218+J188+J171</f>
        <v>18155.400000000001</v>
      </c>
      <c r="K230" s="747"/>
      <c r="L230" s="748"/>
      <c r="M230" s="748"/>
      <c r="N230" s="749"/>
    </row>
    <row r="231" spans="1:45" ht="14.25" customHeight="1" thickBot="1" x14ac:dyDescent="0.25">
      <c r="A231" s="21" t="s">
        <v>36</v>
      </c>
      <c r="B231" s="768" t="s">
        <v>56</v>
      </c>
      <c r="C231" s="769"/>
      <c r="D231" s="769"/>
      <c r="E231" s="769"/>
      <c r="F231" s="769"/>
      <c r="G231" s="769"/>
      <c r="H231" s="77">
        <f t="shared" ref="H231:J231" si="14">SUM(H230)</f>
        <v>15092.8</v>
      </c>
      <c r="I231" s="217">
        <f t="shared" si="14"/>
        <v>19931.099999999999</v>
      </c>
      <c r="J231" s="217">
        <f t="shared" si="14"/>
        <v>18155.400000000001</v>
      </c>
      <c r="K231" s="750"/>
      <c r="L231" s="750"/>
      <c r="M231" s="750"/>
      <c r="N231" s="751"/>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row>
    <row r="232" spans="1:45" s="10" customFormat="1" ht="16.5" customHeight="1" x14ac:dyDescent="0.2">
      <c r="A232" s="387"/>
      <c r="B232" s="272"/>
      <c r="C232" s="272"/>
      <c r="D232" s="272"/>
      <c r="E232" s="272"/>
      <c r="F232" s="272"/>
      <c r="G232" s="272"/>
      <c r="H232" s="272"/>
      <c r="I232" s="272"/>
      <c r="J232" s="272"/>
      <c r="K232" s="272"/>
      <c r="L232" s="387"/>
      <c r="M232" s="387"/>
      <c r="N232" s="387"/>
    </row>
    <row r="233" spans="1:45" s="10" customFormat="1" ht="17.25" customHeight="1" x14ac:dyDescent="0.2">
      <c r="A233" s="387"/>
      <c r="B233" s="350"/>
      <c r="C233" s="350"/>
      <c r="D233" s="350"/>
      <c r="E233" s="350"/>
      <c r="F233" s="350"/>
      <c r="G233" s="350"/>
      <c r="H233" s="350"/>
      <c r="I233" s="350"/>
      <c r="J233" s="350"/>
      <c r="K233" s="350"/>
      <c r="L233" s="387"/>
      <c r="M233" s="387"/>
      <c r="N233" s="387"/>
    </row>
    <row r="234" spans="1:45" s="11" customFormat="1" ht="14.25" customHeight="1" thickBot="1" x14ac:dyDescent="0.25">
      <c r="A234" s="731" t="s">
        <v>13</v>
      </c>
      <c r="B234" s="731"/>
      <c r="C234" s="731"/>
      <c r="D234" s="731"/>
      <c r="E234" s="731"/>
      <c r="F234" s="731"/>
      <c r="G234" s="731"/>
      <c r="H234" s="450"/>
      <c r="I234" s="450"/>
      <c r="J234" s="450"/>
      <c r="K234" s="18"/>
      <c r="L234" s="18"/>
      <c r="M234" s="18"/>
      <c r="N234" s="18"/>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row>
    <row r="235" spans="1:45" ht="57" customHeight="1" thickBot="1" x14ac:dyDescent="0.25">
      <c r="A235" s="732" t="s">
        <v>10</v>
      </c>
      <c r="B235" s="733"/>
      <c r="C235" s="733"/>
      <c r="D235" s="733"/>
      <c r="E235" s="733"/>
      <c r="F235" s="733"/>
      <c r="G235" s="734"/>
      <c r="H235" s="351" t="s">
        <v>202</v>
      </c>
      <c r="I235" s="167" t="s">
        <v>148</v>
      </c>
      <c r="J235" s="167" t="s">
        <v>197</v>
      </c>
      <c r="K235" s="2"/>
      <c r="L235" s="2"/>
      <c r="M235" s="2"/>
      <c r="N235" s="2"/>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row>
    <row r="236" spans="1:45" ht="14.25" customHeight="1" x14ac:dyDescent="0.2">
      <c r="A236" s="735" t="s">
        <v>14</v>
      </c>
      <c r="B236" s="736"/>
      <c r="C236" s="736"/>
      <c r="D236" s="736"/>
      <c r="E236" s="736"/>
      <c r="F236" s="736"/>
      <c r="G236" s="737"/>
      <c r="H236" s="286">
        <f>H237+H246+H247+H248+H245</f>
        <v>14290.3</v>
      </c>
      <c r="I236" s="286">
        <f>I237+I246+I247+I248+I245</f>
        <v>16690.7</v>
      </c>
      <c r="J236" s="286">
        <f>J237+J246+J247+J248+J245</f>
        <v>14558.3</v>
      </c>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row>
    <row r="237" spans="1:45" ht="14.25" customHeight="1" x14ac:dyDescent="0.2">
      <c r="A237" s="738" t="s">
        <v>76</v>
      </c>
      <c r="B237" s="739"/>
      <c r="C237" s="739"/>
      <c r="D237" s="739"/>
      <c r="E237" s="739"/>
      <c r="F237" s="739"/>
      <c r="G237" s="740"/>
      <c r="H237" s="66">
        <f>SUM(H238:H244)</f>
        <v>12388.6</v>
      </c>
      <c r="I237" s="66">
        <f>SUM(I238:I244)</f>
        <v>16690.7</v>
      </c>
      <c r="J237" s="66">
        <f>SUM(J238:J244)</f>
        <v>14558.3</v>
      </c>
      <c r="K237" s="215"/>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row>
    <row r="238" spans="1:45" ht="14.25" customHeight="1" x14ac:dyDescent="0.2">
      <c r="A238" s="741" t="s">
        <v>18</v>
      </c>
      <c r="B238" s="742"/>
      <c r="C238" s="742"/>
      <c r="D238" s="742"/>
      <c r="E238" s="742"/>
      <c r="F238" s="742"/>
      <c r="G238" s="743"/>
      <c r="H238" s="73">
        <f>SUMIF(G12:G231,"SB",H12:H231)</f>
        <v>10326</v>
      </c>
      <c r="I238" s="73">
        <f>SUMIF(G12:G231,"SB",I12:I231)</f>
        <v>13443</v>
      </c>
      <c r="J238" s="73">
        <f>SUMIF(G12:G231,"SB",J12:J231)</f>
        <v>13212.1</v>
      </c>
      <c r="K238" s="14"/>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row>
    <row r="239" spans="1:45" ht="14.25" customHeight="1" x14ac:dyDescent="0.2">
      <c r="A239" s="722" t="s">
        <v>19</v>
      </c>
      <c r="B239" s="723"/>
      <c r="C239" s="723"/>
      <c r="D239" s="723"/>
      <c r="E239" s="723"/>
      <c r="F239" s="723"/>
      <c r="G239" s="724"/>
      <c r="H239" s="92">
        <f>SUMIF(G14:G231,"SB(SP)",H14:H231)</f>
        <v>34.700000000000003</v>
      </c>
      <c r="I239" s="92">
        <f>SUMIF(G19:G231,"SB(SP)",I19:I231)</f>
        <v>34.700000000000003</v>
      </c>
      <c r="J239" s="92">
        <f>SUMIF(G19:G231,"SB(SP)",J19:J231)</f>
        <v>34.700000000000003</v>
      </c>
      <c r="K239" s="19"/>
    </row>
    <row r="240" spans="1:45" ht="12.75" customHeight="1" x14ac:dyDescent="0.2">
      <c r="A240" s="722" t="s">
        <v>65</v>
      </c>
      <c r="B240" s="723"/>
      <c r="C240" s="723"/>
      <c r="D240" s="723"/>
      <c r="E240" s="723"/>
      <c r="F240" s="723"/>
      <c r="G240" s="724"/>
      <c r="H240" s="92">
        <f>SUMIF(G14:G231,"SB(VR)",H14:H231)</f>
        <v>0</v>
      </c>
      <c r="I240" s="92">
        <f>SUMIF(G14:G231,"SB(VR)",I14:I231)</f>
        <v>0</v>
      </c>
      <c r="J240" s="92">
        <f>SUMIF(G14:G231,"SB(VR)",J14:J231)</f>
        <v>0</v>
      </c>
      <c r="K240" s="16"/>
      <c r="L240" s="1"/>
      <c r="M240" s="1"/>
      <c r="N240" s="1"/>
    </row>
    <row r="241" spans="1:48" x14ac:dyDescent="0.2">
      <c r="A241" s="722" t="s">
        <v>20</v>
      </c>
      <c r="B241" s="723"/>
      <c r="C241" s="723"/>
      <c r="D241" s="723"/>
      <c r="E241" s="723"/>
      <c r="F241" s="723"/>
      <c r="G241" s="724"/>
      <c r="H241" s="92">
        <f>SUMIF(G14:G231,"SB(P)",H14:H231)</f>
        <v>0</v>
      </c>
      <c r="I241" s="92">
        <f>SUMIF(G14:G231,"SB(P)",I14:I231)</f>
        <v>0</v>
      </c>
      <c r="J241" s="92">
        <f>SUMIF(G14:G231,"SB(P)",J14:J231)</f>
        <v>0</v>
      </c>
      <c r="K241" s="16"/>
      <c r="L241" s="1"/>
      <c r="M241" s="1"/>
      <c r="N241" s="1"/>
    </row>
    <row r="242" spans="1:48" x14ac:dyDescent="0.2">
      <c r="A242" s="722" t="s">
        <v>79</v>
      </c>
      <c r="B242" s="723"/>
      <c r="C242" s="723"/>
      <c r="D242" s="723"/>
      <c r="E242" s="723"/>
      <c r="F242" s="723"/>
      <c r="G242" s="724"/>
      <c r="H242" s="92">
        <f>SUMIF(G15:G231,"SB(VB)",H15:H231)</f>
        <v>164.4</v>
      </c>
      <c r="I242" s="92">
        <f>SUMIF(G16:G231,"SB(VB)",I16:I231)</f>
        <v>260.60000000000002</v>
      </c>
      <c r="J242" s="92">
        <f>SUMIF(G16:G231,"SB(VB)",J16:J231)</f>
        <v>106.4</v>
      </c>
    </row>
    <row r="243" spans="1:48" x14ac:dyDescent="0.2">
      <c r="A243" s="725" t="s">
        <v>153</v>
      </c>
      <c r="B243" s="726"/>
      <c r="C243" s="726"/>
      <c r="D243" s="726"/>
      <c r="E243" s="726"/>
      <c r="F243" s="726"/>
      <c r="G243" s="727"/>
      <c r="H243" s="92">
        <f>SUMIF(G14:G231,"SB(KPP)",H14:H231)</f>
        <v>0</v>
      </c>
      <c r="I243" s="92">
        <f>SUMIF(G17:G225,"SB(KPP)",I17:I225)</f>
        <v>0</v>
      </c>
      <c r="J243" s="92">
        <f>SUMIF(G17:G225,"SB(KPP)",J17:J225)</f>
        <v>0</v>
      </c>
      <c r="K243" s="42"/>
      <c r="L243" s="42"/>
      <c r="M243" s="42"/>
      <c r="N243" s="42"/>
    </row>
    <row r="244" spans="1:48" ht="14.25" customHeight="1" x14ac:dyDescent="0.2">
      <c r="A244" s="728" t="s">
        <v>138</v>
      </c>
      <c r="B244" s="729"/>
      <c r="C244" s="729"/>
      <c r="D244" s="729"/>
      <c r="E244" s="729"/>
      <c r="F244" s="729"/>
      <c r="G244" s="730"/>
      <c r="H244" s="92">
        <f>SUMIF(G14:G229,"SB(ES)",H14:H229)</f>
        <v>1863.5</v>
      </c>
      <c r="I244" s="92">
        <f>SUMIF(G17:G230,"SB(ES)",I17:I230)</f>
        <v>2952.4</v>
      </c>
      <c r="J244" s="92">
        <f>SUMIF(G17:G230,"SB(ES)",J17:J230)</f>
        <v>1205.0999999999999</v>
      </c>
    </row>
    <row r="245" spans="1:48" ht="14.25" customHeight="1" x14ac:dyDescent="0.2">
      <c r="A245" s="713" t="s">
        <v>59</v>
      </c>
      <c r="B245" s="714"/>
      <c r="C245" s="714"/>
      <c r="D245" s="714"/>
      <c r="E245" s="714"/>
      <c r="F245" s="714"/>
      <c r="G245" s="715"/>
      <c r="H245" s="196">
        <f>SUMIF(G14:G225,"SB(L)",H14:H225)</f>
        <v>1901.7</v>
      </c>
      <c r="I245" s="196">
        <f>SUMIF(G19:G225,"SB(L)",I19:I225)</f>
        <v>0</v>
      </c>
      <c r="J245" s="196">
        <f>SUMIF(H19:H225,"SB(L)",J19:J225)</f>
        <v>0</v>
      </c>
    </row>
    <row r="246" spans="1:48" x14ac:dyDescent="0.2">
      <c r="A246" s="713" t="s">
        <v>77</v>
      </c>
      <c r="B246" s="714"/>
      <c r="C246" s="714"/>
      <c r="D246" s="714"/>
      <c r="E246" s="714"/>
      <c r="F246" s="714"/>
      <c r="G246" s="715"/>
      <c r="H246" s="349">
        <f>SUMIF(G19:G231,"SB(SPL)",H19:H231)</f>
        <v>0</v>
      </c>
      <c r="I246" s="349">
        <f>SUMIF(G19:G231,"SB(SPL)",I19:I231)</f>
        <v>0</v>
      </c>
      <c r="J246" s="68">
        <f>SUMIF(H19:H231,"SB(SPL)",J19:J231)</f>
        <v>0</v>
      </c>
    </row>
    <row r="247" spans="1:48" x14ac:dyDescent="0.2">
      <c r="A247" s="713" t="s">
        <v>80</v>
      </c>
      <c r="B247" s="714"/>
      <c r="C247" s="714"/>
      <c r="D247" s="714"/>
      <c r="E247" s="714"/>
      <c r="F247" s="714"/>
      <c r="G247" s="715"/>
      <c r="H247" s="349">
        <f>SUMIF(G14:G231,"SB(ŽPL)",H14:H231)</f>
        <v>0</v>
      </c>
      <c r="I247" s="349">
        <f>SUMIF(G14:G231,"SB(ŽPL)",I14:I231)</f>
        <v>0</v>
      </c>
      <c r="J247" s="68">
        <f>SUMIF(H14:H231,"SB(ŽPL)",J14:J231)</f>
        <v>0</v>
      </c>
    </row>
    <row r="248" spans="1:48" ht="12" customHeight="1" x14ac:dyDescent="0.2">
      <c r="A248" s="713" t="s">
        <v>78</v>
      </c>
      <c r="B248" s="714"/>
      <c r="C248" s="714"/>
      <c r="D248" s="714"/>
      <c r="E248" s="714"/>
      <c r="F248" s="714"/>
      <c r="G248" s="715"/>
      <c r="H248" s="196">
        <f>SUMIF(G14:G231,"SB(VRL)",H14:H231)</f>
        <v>0</v>
      </c>
      <c r="I248" s="196">
        <f>SUMIF(G19:G231,"SB(VRL)",I19:I231)</f>
        <v>0</v>
      </c>
      <c r="J248" s="196">
        <f>SUMIF(H19:H231,"SB(VRL)",J19:J231)</f>
        <v>0</v>
      </c>
    </row>
    <row r="249" spans="1:48" x14ac:dyDescent="0.2">
      <c r="A249" s="716" t="s">
        <v>15</v>
      </c>
      <c r="B249" s="717"/>
      <c r="C249" s="717"/>
      <c r="D249" s="717"/>
      <c r="E249" s="717"/>
      <c r="F249" s="717"/>
      <c r="G249" s="718"/>
      <c r="H249" s="352">
        <f t="shared" ref="H249:J249" si="15">SUM(H250:H253)</f>
        <v>802.5</v>
      </c>
      <c r="I249" s="352">
        <f t="shared" si="15"/>
        <v>3240.4</v>
      </c>
      <c r="J249" s="443">
        <f t="shared" si="15"/>
        <v>3597.1</v>
      </c>
    </row>
    <row r="250" spans="1:48" x14ac:dyDescent="0.2">
      <c r="A250" s="719" t="s">
        <v>119</v>
      </c>
      <c r="B250" s="720"/>
      <c r="C250" s="720"/>
      <c r="D250" s="720"/>
      <c r="E250" s="720"/>
      <c r="F250" s="720"/>
      <c r="G250" s="721"/>
      <c r="H250" s="92">
        <f>SUMIF(G17:G231,"KVJUD",H17:H231)</f>
        <v>0</v>
      </c>
      <c r="I250" s="92">
        <f>SUMIF(G19:G231,"KVJUD",I17:I231)</f>
        <v>0</v>
      </c>
      <c r="J250" s="92">
        <f>SUMIF(G17:G231,"KVJUD",J17:J231)</f>
        <v>0</v>
      </c>
    </row>
    <row r="251" spans="1:48" ht="13.5" customHeight="1" x14ac:dyDescent="0.2">
      <c r="A251" s="722" t="s">
        <v>22</v>
      </c>
      <c r="B251" s="723"/>
      <c r="C251" s="723"/>
      <c r="D251" s="723"/>
      <c r="E251" s="723"/>
      <c r="F251" s="723"/>
      <c r="G251" s="724"/>
      <c r="H251" s="92">
        <f>SUMIF(G14:G231,"LRVB",H14:H231)</f>
        <v>65.099999999999994</v>
      </c>
      <c r="I251" s="92">
        <f>SUMIF(G14:G231,"LRVB",I14:I231)</f>
        <v>262.7</v>
      </c>
      <c r="J251" s="92">
        <f>SUMIF(G14:G231,"LRVB",J14:J231)</f>
        <v>291.7</v>
      </c>
    </row>
    <row r="252" spans="1:48" ht="14.25" customHeight="1" x14ac:dyDescent="0.2">
      <c r="A252" s="728" t="s">
        <v>21</v>
      </c>
      <c r="B252" s="729"/>
      <c r="C252" s="729"/>
      <c r="D252" s="729"/>
      <c r="E252" s="729"/>
      <c r="F252" s="729"/>
      <c r="G252" s="730"/>
      <c r="H252" s="67">
        <f>SUMIF(G19:G229,"ES",H19:H229)</f>
        <v>737.4</v>
      </c>
      <c r="I252" s="67">
        <f>SUMIF(G19:G225,"ES",I19:I225)</f>
        <v>2977.7</v>
      </c>
      <c r="J252" s="67">
        <f>SUMIF(G19:G225,"ES",J19:J225)</f>
        <v>3305.4</v>
      </c>
    </row>
    <row r="253" spans="1:48" ht="15.75" customHeight="1" x14ac:dyDescent="0.2">
      <c r="A253" s="722" t="s">
        <v>23</v>
      </c>
      <c r="B253" s="723"/>
      <c r="C253" s="723"/>
      <c r="D253" s="723"/>
      <c r="E253" s="723"/>
      <c r="F253" s="723"/>
      <c r="G253" s="724"/>
      <c r="H253" s="92">
        <f>SUMIF(G14:G231,"Kt",H14:H231)</f>
        <v>0</v>
      </c>
      <c r="I253" s="92">
        <f>SUMIF(G14:G231,"Kt",I14:I231)</f>
        <v>0</v>
      </c>
      <c r="J253" s="92">
        <f>SUMIF(G14:G231,"Kt",J14:J231)</f>
        <v>0</v>
      </c>
    </row>
    <row r="254" spans="1:48" s="8" customFormat="1" ht="15" customHeight="1" thickBot="1" x14ac:dyDescent="0.25">
      <c r="A254" s="744" t="s">
        <v>16</v>
      </c>
      <c r="B254" s="745"/>
      <c r="C254" s="745"/>
      <c r="D254" s="745"/>
      <c r="E254" s="745"/>
      <c r="F254" s="745"/>
      <c r="G254" s="746"/>
      <c r="H254" s="287">
        <f>SUM(H236,H249)</f>
        <v>15092.8</v>
      </c>
      <c r="I254" s="287">
        <f>SUM(I236,I249)</f>
        <v>19931.099999999999</v>
      </c>
      <c r="J254" s="287">
        <f>SUM(J236,J249)</f>
        <v>18155.400000000001</v>
      </c>
      <c r="K254" s="5"/>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row>
    <row r="255" spans="1:48" s="8" customFormat="1" x14ac:dyDescent="0.2">
      <c r="A255" s="5"/>
      <c r="B255" s="5"/>
      <c r="C255" s="5"/>
      <c r="D255" s="5"/>
      <c r="E255" s="13"/>
      <c r="F255" s="483"/>
      <c r="G255" s="20"/>
      <c r="H255" s="10"/>
      <c r="I255" s="10"/>
      <c r="J255" s="10"/>
      <c r="K255" s="10"/>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row>
    <row r="256" spans="1:48" s="8" customFormat="1" x14ac:dyDescent="0.2">
      <c r="A256" s="5"/>
      <c r="B256" s="5"/>
      <c r="C256" s="5"/>
      <c r="D256" s="5"/>
      <c r="E256" s="13"/>
      <c r="F256" s="483"/>
      <c r="G256" s="20"/>
      <c r="H256" s="150"/>
      <c r="I256" s="150"/>
      <c r="J256" s="150"/>
      <c r="K256" s="52"/>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row>
    <row r="257" spans="1:48" s="8" customFormat="1" x14ac:dyDescent="0.2">
      <c r="A257" s="5"/>
      <c r="B257" s="5"/>
      <c r="C257" s="5"/>
      <c r="D257" s="5"/>
      <c r="E257" s="13"/>
      <c r="F257" s="483"/>
      <c r="G257" s="20"/>
      <c r="H257" s="411"/>
      <c r="I257" s="411"/>
      <c r="J257" s="411"/>
      <c r="K257" s="10"/>
      <c r="L257" s="10"/>
      <c r="M257" s="10"/>
      <c r="N257" s="10"/>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row>
    <row r="258" spans="1:48" s="8" customFormat="1" x14ac:dyDescent="0.2">
      <c r="A258" s="5"/>
      <c r="B258" s="5"/>
      <c r="C258" s="5"/>
      <c r="D258" s="5"/>
      <c r="E258" s="13"/>
      <c r="F258" s="483"/>
      <c r="G258" s="20"/>
      <c r="H258" s="15"/>
      <c r="I258" s="15"/>
      <c r="J258" s="15"/>
      <c r="K258" s="5"/>
      <c r="L258" s="5"/>
      <c r="M258" s="5"/>
      <c r="N258" s="5"/>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row>
    <row r="259" spans="1:48" s="8" customFormat="1" x14ac:dyDescent="0.2">
      <c r="A259" s="5"/>
      <c r="B259" s="5"/>
      <c r="C259" s="5"/>
      <c r="D259" s="5"/>
      <c r="E259" s="13"/>
      <c r="F259" s="483"/>
      <c r="G259" s="20"/>
      <c r="H259" s="15"/>
      <c r="I259" s="5"/>
      <c r="J259" s="5"/>
      <c r="K259" s="5"/>
      <c r="L259" s="5"/>
      <c r="M259" s="5"/>
      <c r="N259" s="5"/>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row>
    <row r="260" spans="1:48" s="8" customFormat="1" x14ac:dyDescent="0.2">
      <c r="A260" s="5"/>
      <c r="B260" s="5"/>
      <c r="C260" s="5"/>
      <c r="D260" s="5"/>
      <c r="E260" s="13"/>
      <c r="F260" s="483"/>
      <c r="G260" s="20"/>
      <c r="H260" s="42"/>
      <c r="I260" s="42"/>
      <c r="J260" s="42"/>
      <c r="K260" s="5"/>
      <c r="L260" s="5"/>
      <c r="M260" s="5"/>
      <c r="N260" s="5"/>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row>
  </sheetData>
  <mergeCells count="202">
    <mergeCell ref="C120:C124"/>
    <mergeCell ref="C125:C128"/>
    <mergeCell ref="I10:I12"/>
    <mergeCell ref="J10:J12"/>
    <mergeCell ref="K10:N10"/>
    <mergeCell ref="K11:K12"/>
    <mergeCell ref="L11:N11"/>
    <mergeCell ref="A13:N13"/>
    <mergeCell ref="E10:E12"/>
    <mergeCell ref="F10:F12"/>
    <mergeCell ref="G10:G12"/>
    <mergeCell ref="H10:H12"/>
    <mergeCell ref="A10:A12"/>
    <mergeCell ref="B10:B12"/>
    <mergeCell ref="C10:C12"/>
    <mergeCell ref="D10:D12"/>
    <mergeCell ref="K25:K26"/>
    <mergeCell ref="D27:D30"/>
    <mergeCell ref="E27:E44"/>
    <mergeCell ref="A14:N14"/>
    <mergeCell ref="B15:N15"/>
    <mergeCell ref="C16:N16"/>
    <mergeCell ref="D19:D20"/>
    <mergeCell ref="A21:A26"/>
    <mergeCell ref="D53:D54"/>
    <mergeCell ref="F53:F54"/>
    <mergeCell ref="D55:D56"/>
    <mergeCell ref="E55:E56"/>
    <mergeCell ref="F55:F56"/>
    <mergeCell ref="B21:B26"/>
    <mergeCell ref="C21:C26"/>
    <mergeCell ref="D21:D26"/>
    <mergeCell ref="D49:D50"/>
    <mergeCell ref="E49:E50"/>
    <mergeCell ref="F49:F50"/>
    <mergeCell ref="D51:D52"/>
    <mergeCell ref="D45:D46"/>
    <mergeCell ref="E45:E48"/>
    <mergeCell ref="D47:D48"/>
    <mergeCell ref="F47:F48"/>
    <mergeCell ref="E21:E26"/>
    <mergeCell ref="F21:F26"/>
    <mergeCell ref="F67:F68"/>
    <mergeCell ref="K61:K62"/>
    <mergeCell ref="K59:K60"/>
    <mergeCell ref="D61:D62"/>
    <mergeCell ref="E61:E62"/>
    <mergeCell ref="F61:F62"/>
    <mergeCell ref="D57:D58"/>
    <mergeCell ref="E57:E58"/>
    <mergeCell ref="D59:D60"/>
    <mergeCell ref="E59:E60"/>
    <mergeCell ref="A69:A70"/>
    <mergeCell ref="B69:B70"/>
    <mergeCell ref="C69:C70"/>
    <mergeCell ref="D69:D70"/>
    <mergeCell ref="D76:D78"/>
    <mergeCell ref="E79:E80"/>
    <mergeCell ref="A67:A68"/>
    <mergeCell ref="B67:B68"/>
    <mergeCell ref="C67:C68"/>
    <mergeCell ref="D67:D68"/>
    <mergeCell ref="E67:E68"/>
    <mergeCell ref="D91:D92"/>
    <mergeCell ref="K91:K92"/>
    <mergeCell ref="D98:D99"/>
    <mergeCell ref="F105:F107"/>
    <mergeCell ref="D108:D109"/>
    <mergeCell ref="D71:D72"/>
    <mergeCell ref="D79:D80"/>
    <mergeCell ref="A105:A107"/>
    <mergeCell ref="B105:B107"/>
    <mergeCell ref="C105:C107"/>
    <mergeCell ref="D105:D107"/>
    <mergeCell ref="E105:E107"/>
    <mergeCell ref="D93:D96"/>
    <mergeCell ref="E93:E97"/>
    <mergeCell ref="K96:K97"/>
    <mergeCell ref="D102:D104"/>
    <mergeCell ref="D115:D117"/>
    <mergeCell ref="D118:D119"/>
    <mergeCell ref="K111:K112"/>
    <mergeCell ref="M111:M112"/>
    <mergeCell ref="N111:N112"/>
    <mergeCell ref="A113:A114"/>
    <mergeCell ref="B113:B114"/>
    <mergeCell ref="C113:C114"/>
    <mergeCell ref="D113:D114"/>
    <mergeCell ref="E113:E114"/>
    <mergeCell ref="F113:F114"/>
    <mergeCell ref="A111:A112"/>
    <mergeCell ref="B111:B112"/>
    <mergeCell ref="C111:C112"/>
    <mergeCell ref="D111:D112"/>
    <mergeCell ref="E111:E112"/>
    <mergeCell ref="F111:F112"/>
    <mergeCell ref="A134:A136"/>
    <mergeCell ref="B134:B136"/>
    <mergeCell ref="C134:C136"/>
    <mergeCell ref="D134:D136"/>
    <mergeCell ref="E134:E136"/>
    <mergeCell ref="A131:A133"/>
    <mergeCell ref="B131:B133"/>
    <mergeCell ref="C131:C133"/>
    <mergeCell ref="D131:D133"/>
    <mergeCell ref="E131:E133"/>
    <mergeCell ref="F131:F133"/>
    <mergeCell ref="D143:D145"/>
    <mergeCell ref="E143:E145"/>
    <mergeCell ref="F143:F145"/>
    <mergeCell ref="D146:D149"/>
    <mergeCell ref="E146:E149"/>
    <mergeCell ref="F146:F149"/>
    <mergeCell ref="F134:F136"/>
    <mergeCell ref="K134:K135"/>
    <mergeCell ref="D137:D142"/>
    <mergeCell ref="K137:K142"/>
    <mergeCell ref="D154:D156"/>
    <mergeCell ref="E154:E156"/>
    <mergeCell ref="K155:K156"/>
    <mergeCell ref="F156:F158"/>
    <mergeCell ref="D157:D159"/>
    <mergeCell ref="E157:E159"/>
    <mergeCell ref="K158:K159"/>
    <mergeCell ref="F159:F161"/>
    <mergeCell ref="K147:K149"/>
    <mergeCell ref="D150:D153"/>
    <mergeCell ref="E150:E153"/>
    <mergeCell ref="F150:F153"/>
    <mergeCell ref="D167:D169"/>
    <mergeCell ref="E167:E169"/>
    <mergeCell ref="F167:F169"/>
    <mergeCell ref="D160:D162"/>
    <mergeCell ref="E160:E162"/>
    <mergeCell ref="K161:K162"/>
    <mergeCell ref="D163:D164"/>
    <mergeCell ref="C172:N172"/>
    <mergeCell ref="D174:D176"/>
    <mergeCell ref="K177:K178"/>
    <mergeCell ref="C188:G188"/>
    <mergeCell ref="C171:G171"/>
    <mergeCell ref="A200:A202"/>
    <mergeCell ref="B200:B202"/>
    <mergeCell ref="C200:C202"/>
    <mergeCell ref="D200:D202"/>
    <mergeCell ref="E200:E202"/>
    <mergeCell ref="C189:M189"/>
    <mergeCell ref="D192:D193"/>
    <mergeCell ref="D195:D196"/>
    <mergeCell ref="K195:K196"/>
    <mergeCell ref="A198:A199"/>
    <mergeCell ref="B198:B199"/>
    <mergeCell ref="C198:C199"/>
    <mergeCell ref="D198:D199"/>
    <mergeCell ref="K1:N1"/>
    <mergeCell ref="K2:N2"/>
    <mergeCell ref="A246:G246"/>
    <mergeCell ref="A247:G247"/>
    <mergeCell ref="A248:G248"/>
    <mergeCell ref="A249:G249"/>
    <mergeCell ref="A250:G250"/>
    <mergeCell ref="A251:G251"/>
    <mergeCell ref="A240:G240"/>
    <mergeCell ref="A241:G241"/>
    <mergeCell ref="A242:G242"/>
    <mergeCell ref="A243:G243"/>
    <mergeCell ref="A244:G244"/>
    <mergeCell ref="A245:G245"/>
    <mergeCell ref="A234:G234"/>
    <mergeCell ref="A235:G235"/>
    <mergeCell ref="A236:G236"/>
    <mergeCell ref="A237:G237"/>
    <mergeCell ref="A238:G238"/>
    <mergeCell ref="A239:G239"/>
    <mergeCell ref="C229:G229"/>
    <mergeCell ref="B230:G230"/>
    <mergeCell ref="K230:N230"/>
    <mergeCell ref="B231:G231"/>
    <mergeCell ref="D17:D18"/>
    <mergeCell ref="D64:D65"/>
    <mergeCell ref="K51:K52"/>
    <mergeCell ref="E51:E54"/>
    <mergeCell ref="A252:G252"/>
    <mergeCell ref="A253:G253"/>
    <mergeCell ref="A254:G254"/>
    <mergeCell ref="A6:M6"/>
    <mergeCell ref="A7:M7"/>
    <mergeCell ref="A8:M8"/>
    <mergeCell ref="J9:M9"/>
    <mergeCell ref="K231:N231"/>
    <mergeCell ref="E220:E221"/>
    <mergeCell ref="D223:D225"/>
    <mergeCell ref="D226:D228"/>
    <mergeCell ref="D203:D207"/>
    <mergeCell ref="C218:G218"/>
    <mergeCell ref="C219:G219"/>
    <mergeCell ref="A220:A221"/>
    <mergeCell ref="B220:B221"/>
    <mergeCell ref="C220:C221"/>
    <mergeCell ref="D220:D221"/>
    <mergeCell ref="E198:E199"/>
    <mergeCell ref="D177:D181"/>
  </mergeCells>
  <printOptions horizontalCentered="1"/>
  <pageMargins left="0.78740157480314965" right="0.39370078740157483" top="0.59055118110236227" bottom="0.39370078740157483" header="0" footer="0"/>
  <pageSetup paperSize="9" scale="67" orientation="portrait" r:id="rId1"/>
  <rowBreaks count="2" manualBreakCount="2">
    <brk id="124" max="13" man="1"/>
    <brk id="185" max="1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2</vt:i4>
      </vt:variant>
    </vt:vector>
  </HeadingPairs>
  <TitlesOfParts>
    <vt:vector size="3" baseType="lpstr">
      <vt:lpstr>7 programa</vt:lpstr>
      <vt:lpstr>'7 programa'!Print_Area</vt:lpstr>
      <vt:lpstr>'7 programa'!Print_Titles</vt:lpstr>
    </vt:vector>
  </TitlesOfParts>
  <Company>valdyba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A.Cepiene</dc:creator>
  <cp:lastModifiedBy>Audra Cepiene</cp:lastModifiedBy>
  <cp:lastPrinted>2018-12-18T11:35:19Z</cp:lastPrinted>
  <dcterms:created xsi:type="dcterms:W3CDTF">2007-07-27T10:32:34Z</dcterms:created>
  <dcterms:modified xsi:type="dcterms:W3CDTF">2018-12-19T11:56:26Z</dcterms:modified>
</cp:coreProperties>
</file>