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64pr\"/>
    </mc:Choice>
  </mc:AlternateContent>
  <bookViews>
    <workbookView xWindow="30" yWindow="885" windowWidth="15480" windowHeight="10500"/>
  </bookViews>
  <sheets>
    <sheet name="Ataskaita" sheetId="10" r:id="rId1"/>
    <sheet name="Priemonių suvestinė" sheetId="9" r:id="rId2"/>
    <sheet name="Aiškinamoji lentelė " sheetId="7" state="hidden" r:id="rId3"/>
  </sheets>
  <definedNames>
    <definedName name="_xlnm.Print_Area" localSheetId="2">'Aiškinamoji lentelė '!$A$1:$R$95</definedName>
    <definedName name="_xlnm.Print_Area" localSheetId="0">Ataskaita!$A$1:$J$38</definedName>
    <definedName name="_xlnm.Print_Area" localSheetId="1">'Priemonių suvestinė'!$A$1:$O$95</definedName>
    <definedName name="_xlnm.Print_Titles" localSheetId="2">'Aiškinamoji lentelė '!$6:$8</definedName>
    <definedName name="_xlnm.Print_Titles" localSheetId="1">'Priemonių suvestinė'!$4:$6</definedName>
  </definedNames>
  <calcPr calcId="162913" fullPrecision="0"/>
</workbook>
</file>

<file path=xl/calcChain.xml><?xml version="1.0" encoding="utf-8"?>
<calcChain xmlns="http://schemas.openxmlformats.org/spreadsheetml/2006/main">
  <c r="J52" i="9" l="1"/>
  <c r="H61" i="9" l="1"/>
  <c r="H90" i="9"/>
  <c r="H88" i="9"/>
  <c r="H87" i="9"/>
  <c r="H86" i="9"/>
  <c r="H85" i="9"/>
  <c r="H84" i="9"/>
  <c r="H83" i="9"/>
  <c r="H92" i="9"/>
  <c r="H91" i="9"/>
  <c r="H71" i="9"/>
  <c r="H67" i="9"/>
  <c r="H52" i="9"/>
  <c r="H40" i="9"/>
  <c r="H20" i="9"/>
  <c r="H16" i="9"/>
  <c r="H72" i="9" l="1"/>
  <c r="H73" i="9" s="1"/>
  <c r="H21" i="9"/>
  <c r="H53" i="9"/>
  <c r="H54" i="9" s="1"/>
  <c r="H74" i="9" s="1"/>
  <c r="H82" i="9"/>
  <c r="H81" i="9" s="1"/>
  <c r="H89" i="9"/>
  <c r="I43" i="9"/>
  <c r="H93" i="9" l="1"/>
  <c r="I71" i="9"/>
  <c r="I67" i="9"/>
  <c r="I58" i="9"/>
  <c r="I57" i="9"/>
  <c r="M86" i="7" l="1"/>
  <c r="M88" i="7"/>
  <c r="M87" i="7"/>
  <c r="M85" i="7"/>
  <c r="M75" i="7" l="1"/>
  <c r="M71" i="7"/>
  <c r="M65" i="7"/>
  <c r="M54" i="7"/>
  <c r="M42" i="7"/>
  <c r="M21" i="7"/>
  <c r="M17" i="7"/>
  <c r="M76" i="7" l="1"/>
  <c r="M77" i="7" s="1"/>
  <c r="M22" i="7"/>
  <c r="M55" i="7"/>
  <c r="M56" i="7" s="1"/>
  <c r="M78" i="7" l="1"/>
  <c r="L35" i="7" l="1"/>
  <c r="K35" i="7"/>
  <c r="I52" i="9" l="1"/>
  <c r="I83" i="9"/>
  <c r="I40" i="9"/>
  <c r="J40" i="9"/>
  <c r="I53" i="9" l="1"/>
  <c r="J53" i="9"/>
  <c r="J92" i="9"/>
  <c r="I92" i="9"/>
  <c r="I91" i="9"/>
  <c r="J90" i="9"/>
  <c r="I90" i="9"/>
  <c r="J88" i="9"/>
  <c r="I88" i="9"/>
  <c r="J87" i="9"/>
  <c r="I87" i="9"/>
  <c r="J86" i="9"/>
  <c r="I86" i="9"/>
  <c r="J85" i="9"/>
  <c r="I85" i="9"/>
  <c r="J84" i="9"/>
  <c r="I84" i="9"/>
  <c r="J71" i="9"/>
  <c r="J67" i="9"/>
  <c r="J61" i="9"/>
  <c r="I61" i="9"/>
  <c r="J83" i="9"/>
  <c r="J20" i="9"/>
  <c r="I20" i="9"/>
  <c r="J16" i="9"/>
  <c r="I16" i="9"/>
  <c r="J72" i="9" l="1"/>
  <c r="J73" i="9" s="1"/>
  <c r="I72" i="9"/>
  <c r="I73" i="9" s="1"/>
  <c r="I89" i="9"/>
  <c r="J89" i="9"/>
  <c r="I82" i="9"/>
  <c r="I81" i="9" s="1"/>
  <c r="I21" i="9"/>
  <c r="J82" i="9"/>
  <c r="J81" i="9" s="1"/>
  <c r="J21" i="9"/>
  <c r="J93" i="9" l="1"/>
  <c r="I93" i="9"/>
  <c r="I54" i="9"/>
  <c r="I74" i="9" s="1"/>
  <c r="J54" i="9"/>
  <c r="J74" i="9" s="1"/>
  <c r="J71" i="7" l="1"/>
  <c r="K93" i="7" l="1"/>
  <c r="J93" i="7"/>
  <c r="J90" i="7"/>
  <c r="J75" i="7" l="1"/>
  <c r="K21" i="7" l="1"/>
  <c r="L21" i="7"/>
  <c r="J21" i="7"/>
  <c r="J85" i="7" l="1"/>
  <c r="K75" i="7"/>
  <c r="L75" i="7"/>
  <c r="J17" i="7"/>
  <c r="J54" i="7"/>
  <c r="J65" i="7"/>
  <c r="J42" i="7"/>
  <c r="L85" i="7"/>
  <c r="K85" i="7"/>
  <c r="J76" i="7" l="1"/>
  <c r="J22" i="7"/>
  <c r="J92" i="7"/>
  <c r="J87" i="7"/>
  <c r="K71" i="7"/>
  <c r="L71" i="7"/>
  <c r="J88" i="7" l="1"/>
  <c r="J86" i="7"/>
  <c r="L94" i="7"/>
  <c r="L86" i="7"/>
  <c r="K86" i="7"/>
  <c r="L90" i="7"/>
  <c r="K90" i="7"/>
  <c r="L92" i="7"/>
  <c r="K92" i="7"/>
  <c r="L88" i="7"/>
  <c r="K88" i="7"/>
  <c r="L87" i="7"/>
  <c r="K87" i="7"/>
  <c r="L91" i="7" l="1"/>
  <c r="K54" i="7"/>
  <c r="L54" i="7"/>
  <c r="L42" i="7" l="1"/>
  <c r="L55" i="7" s="1"/>
  <c r="K94" i="7" l="1"/>
  <c r="K91" i="7" s="1"/>
  <c r="J94" i="7"/>
  <c r="J91" i="7" s="1"/>
  <c r="L89" i="7"/>
  <c r="K89" i="7"/>
  <c r="J89" i="7"/>
  <c r="J84" i="7" s="1"/>
  <c r="J83" i="7" s="1"/>
  <c r="L65" i="7"/>
  <c r="L76" i="7" s="1"/>
  <c r="K65" i="7"/>
  <c r="K76" i="7" s="1"/>
  <c r="K42" i="7"/>
  <c r="K55" i="7" s="1"/>
  <c r="J55" i="7"/>
  <c r="L17" i="7"/>
  <c r="L22" i="7" s="1"/>
  <c r="K17" i="7"/>
  <c r="K22" i="7" s="1"/>
  <c r="J95" i="7" l="1"/>
  <c r="J56" i="7"/>
  <c r="K77" i="7"/>
  <c r="L77" i="7"/>
  <c r="J77" i="7"/>
  <c r="L84" i="7"/>
  <c r="L83" i="7" s="1"/>
  <c r="K84" i="7"/>
  <c r="K83" i="7" s="1"/>
  <c r="L95" i="7" l="1"/>
  <c r="K95" i="7"/>
  <c r="J78" i="7"/>
  <c r="M92" i="7" s="1"/>
  <c r="K56" i="7"/>
  <c r="K78" i="7" s="1"/>
  <c r="L56" i="7"/>
  <c r="L78" i="7" s="1"/>
  <c r="M94" i="7" l="1"/>
  <c r="M91" i="7" s="1"/>
  <c r="M89" i="7"/>
  <c r="M84" i="7" s="1"/>
  <c r="M90" i="7"/>
  <c r="M83" i="7" s="1"/>
  <c r="M95" i="7" l="1"/>
</calcChain>
</file>

<file path=xl/comments1.xml><?xml version="1.0" encoding="utf-8"?>
<comments xmlns="http://schemas.openxmlformats.org/spreadsheetml/2006/main">
  <authors>
    <author>Audra Cepiene</author>
  </authors>
  <commentList>
    <comment ref="K10" authorId="0" shapeId="0">
      <text>
        <r>
          <rPr>
            <sz val="9"/>
            <color indexed="81"/>
            <rFont val="Tahoma"/>
            <family val="2"/>
            <charset val="186"/>
          </rPr>
          <t>Suteiktų nakvynių skaičius apgyvendinimo įstaigose | Visos nakvynės, 2014 - 375188 vnt., 2015 m. - 366383 vnt.</t>
        </r>
      </text>
    </comment>
    <comment ref="E12"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17"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E17"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3" authorId="0" shapeId="0">
      <text>
        <r>
          <rPr>
            <sz val="9"/>
            <color indexed="81"/>
            <rFont val="Tahoma"/>
            <family val="2"/>
            <charset val="186"/>
          </rPr>
          <t>KSP 3.2.3.2. Įgyvendinti tikslines jūrinio turizmo rinkodaros priemones; KSP 3.2.3.3.Pristatyti Klaipėdos miesto turizmo galimybes tarptautinėse parodose ir kituose renginiuose bendradarbiaujant su regiono savivaldybėmis</t>
        </r>
      </text>
    </comment>
    <comment ref="D27" authorId="0" shapeId="0">
      <text>
        <r>
          <rPr>
            <sz val="9"/>
            <color indexed="81"/>
            <rFont val="Tahoma"/>
            <family val="2"/>
            <charset val="186"/>
          </rPr>
          <t>Pagal 2017-09-12 sutartį Nr. J9-1887 piemonė vykdoma iki 2019-12-31. Bendra sutarties vertė - 235.911,52 Eur. Atitinkamai 2017 - 63,8 eur, 2018 - 86,1, 2019 - 86,1</t>
        </r>
      </text>
    </comment>
    <comment ref="E27"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1" authorId="0" shapeId="0">
      <text>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D44"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D46"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E46"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D47"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L47" authorId="0" shapeId="0">
      <text>
        <r>
          <rPr>
            <sz val="9"/>
            <color indexed="81"/>
            <rFont val="Tahoma"/>
            <family val="2"/>
            <charset val="186"/>
          </rPr>
          <t>2019 m.</t>
        </r>
      </text>
    </comment>
    <comment ref="K51"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E58"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E64"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69" authorId="0" shapeId="0">
      <text>
        <r>
          <rPr>
            <sz val="9"/>
            <color indexed="81"/>
            <rFont val="Tahoma"/>
            <family val="2"/>
            <charset val="186"/>
          </rPr>
          <t xml:space="preserve">3.2.1.3.
Įrengti turizmo infrastruktūrą Smiltynėje, Antrojoje Melnragėje, Giruliuose </t>
        </r>
      </text>
    </comment>
    <comment ref="H74" authorId="0" shapeId="0">
      <text>
        <r>
          <rPr>
            <b/>
            <sz val="9"/>
            <color indexed="81"/>
            <rFont val="Tahoma"/>
            <family val="2"/>
            <charset val="186"/>
          </rPr>
          <t>2330</t>
        </r>
        <r>
          <rPr>
            <sz val="9"/>
            <color indexed="81"/>
            <rFont val="Tahoma"/>
            <family val="2"/>
            <charset val="186"/>
          </rPr>
          <t xml:space="preserve">
</t>
        </r>
      </text>
    </comment>
    <comment ref="H82" authorId="0" shapeId="0">
      <text>
        <r>
          <rPr>
            <b/>
            <sz val="9"/>
            <color indexed="81"/>
            <rFont val="Tahoma"/>
            <family val="2"/>
            <charset val="186"/>
          </rPr>
          <t xml:space="preserve">2223,7
</t>
        </r>
        <r>
          <rPr>
            <sz val="9"/>
            <color indexed="81"/>
            <rFont val="Tahoma"/>
            <family val="2"/>
            <charset val="186"/>
          </rPr>
          <t xml:space="preserve">
</t>
        </r>
      </text>
    </comment>
    <comment ref="I82" authorId="0" shapeId="0">
      <text>
        <r>
          <rPr>
            <b/>
            <sz val="9"/>
            <color indexed="81"/>
            <rFont val="Tahoma"/>
            <family val="2"/>
            <charset val="186"/>
          </rPr>
          <t xml:space="preserve">2223,7
</t>
        </r>
        <r>
          <rPr>
            <sz val="9"/>
            <color indexed="81"/>
            <rFont val="Tahoma"/>
            <family val="2"/>
            <charset val="186"/>
          </rPr>
          <t xml:space="preserve">
</t>
        </r>
      </text>
    </comment>
    <comment ref="H93" authorId="0" shapeId="0">
      <text>
        <r>
          <rPr>
            <b/>
            <sz val="9"/>
            <color indexed="81"/>
            <rFont val="Tahoma"/>
            <family val="2"/>
            <charset val="186"/>
          </rPr>
          <t>2330</t>
        </r>
        <r>
          <rPr>
            <sz val="9"/>
            <color indexed="81"/>
            <rFont val="Tahoma"/>
            <family val="2"/>
            <charset val="186"/>
          </rPr>
          <t xml:space="preserve">
</t>
        </r>
      </text>
    </comment>
    <comment ref="I93" authorId="0" shapeId="0">
      <text>
        <r>
          <rPr>
            <b/>
            <sz val="9"/>
            <color indexed="81"/>
            <rFont val="Tahoma"/>
            <family val="2"/>
            <charset val="186"/>
          </rPr>
          <t>2910,5</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F13"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18"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F18"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24"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N27" authorId="0" shapeId="0">
      <text>
        <r>
          <rPr>
            <sz val="9"/>
            <color indexed="81"/>
            <rFont val="Tahoma"/>
            <family val="2"/>
            <charset val="186"/>
          </rPr>
          <t xml:space="preserve">(CONVENE, ADVENTURE),  miestų šventės (Sostinės dienos Vilniuje, Hansa šventė Kaune, Jūros šventė Klaipėdoje), </t>
        </r>
      </text>
    </comment>
    <comment ref="E28" authorId="0" shapeId="0">
      <text>
        <r>
          <rPr>
            <sz val="9"/>
            <color indexed="81"/>
            <rFont val="Tahoma"/>
            <family val="2"/>
            <charset val="186"/>
          </rPr>
          <t xml:space="preserve">
Pagal 2017-09-12 sutartį Nr. J9-1887 piemonė vykdoma iki 2019-12-31. Bendra sutarties vertė - 235.911,52 Eur. Atitinkamai 2017 - 63,8 eur, 2018 - 86,1, 2019 - 86,1</t>
        </r>
      </text>
    </comment>
    <comment ref="F28"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N38" authorId="0" shapeId="0">
      <text>
        <r>
          <rPr>
            <sz val="9"/>
            <color indexed="81"/>
            <rFont val="Tahoma"/>
            <family val="2"/>
            <charset val="186"/>
          </rPr>
          <t>2 interaktyvios/mobilios parodų priemonės: sensorinis dviratis su Klaipėdos m. interaktyviu žemėlapiu ir vaizdais; sensorinis rinkos tyrimo prietaisas, matuojantis parodų dalyvių pasitenkinimo lygį matomais virtualiais vaizdais. - vidutiniškai 10,0 eur/vnt.</t>
        </r>
      </text>
    </comment>
    <comment ref="F43"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44"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N44" authorId="0" shapeId="0">
      <text>
        <r>
          <rPr>
            <sz val="9"/>
            <color indexed="81"/>
            <rFont val="Tahoma"/>
            <family val="2"/>
            <charset val="186"/>
          </rPr>
          <t>interneto svetainės sukūrimas, rinkodara socialiniuose tinkluose, mobili rinkodara, videoreklama internete, el. leidiniai, 3D turai, audiogidai, nuotraukos ir pan.</t>
        </r>
      </text>
    </comment>
    <comment ref="N45" authorId="0" shapeId="0">
      <text>
        <r>
          <rPr>
            <sz val="9"/>
            <color indexed="81"/>
            <rFont val="Tahoma"/>
            <family val="2"/>
            <charset val="186"/>
          </rPr>
          <t>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t>
        </r>
      </text>
    </comment>
    <comment ref="E46"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N46" authorId="0" shapeId="0">
      <text>
        <r>
          <rPr>
            <sz val="9"/>
            <color indexed="81"/>
            <rFont val="Tahoma"/>
            <family val="2"/>
            <charset val="186"/>
          </rPr>
          <t>2016-03-24 sutartis Nr. J9-477, galioja iki 2019-12-31.  Sumos pakoreguotos pagal 2016-12-16 el. laišką iš Projekto vadovo.</t>
        </r>
      </text>
    </comment>
    <comment ref="E48"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N53"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F60"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67"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I70" authorId="0" shapeId="0">
      <text>
        <r>
          <rPr>
            <sz val="9"/>
            <color indexed="81"/>
            <rFont val="Tahoma"/>
            <family val="2"/>
            <charset val="186"/>
          </rPr>
          <t xml:space="preserve">Jono kalnelio KT lėšos yra:
Gautos 16 lėšos į IED b/s 10.262,96 EUR už 2014 m. sutartį su UAB V.Paulius &amp; Associates
</t>
        </r>
      </text>
    </comment>
    <comment ref="F73"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List>
</comments>
</file>

<file path=xl/sharedStrings.xml><?xml version="1.0" encoding="utf-8"?>
<sst xmlns="http://schemas.openxmlformats.org/spreadsheetml/2006/main" count="489" uniqueCount="210">
  <si>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</si>
  <si>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</si>
  <si>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</si>
  <si>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</si>
  <si>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</si>
  <si>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</si>
  <si>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</si>
  <si>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</si>
  <si>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</si>
  <si>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</si>
  <si>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</si>
  <si>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</si>
  <si>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</si>
  <si>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</si>
  <si>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</si>
  <si>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</si>
  <si>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</si>
  <si>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</si>
  <si>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</si>
  <si>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</si>
  <si>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</si>
  <si>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</si>
  <si>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</si>
  <si>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Papriemonės kodas</t>
  </si>
  <si>
    <t>03</t>
  </si>
  <si>
    <t>04</t>
  </si>
  <si>
    <t>SUBALANSUOTO TURIZMO SKATINIMO IR VYSTYMO PROGRAMOS (NR. 02)</t>
  </si>
  <si>
    <t>02 Subalansuoto turizmo skatinimo ir vystymo programa</t>
  </si>
  <si>
    <t>Skatinti atvykstamąjį ir vietinį turizmą, stiprinant miesto turistinį patrauklumą bei didinant Klaipėdos miesto konkurencingumą tiek tarptautinėse, tiek vidinėse turizmo rinkose</t>
  </si>
  <si>
    <t>Plėtoti vandens turizmą</t>
  </si>
  <si>
    <t>Plėtoti turizmo informacinę sistemą</t>
  </si>
  <si>
    <t>Plėtoti viešąją aktyvaus poilsio ir turizmo infrastruktūrą</t>
  </si>
  <si>
    <t>Plėtoti turizmo infrastruktūrą</t>
  </si>
  <si>
    <t>5</t>
  </si>
  <si>
    <t>I</t>
  </si>
  <si>
    <t>Kruizų ir regatų organizavimas, vandens turizmo rinkodaros vykdymas</t>
  </si>
  <si>
    <t>Klaipėdos miesto turizmo galimybių pristatymas tarptautinėje erdvėje (tarptautinėse turizmo parodose ir verslo misijose)</t>
  </si>
  <si>
    <t>Nemokamos informacijos teikimas turistams bei turistines paslaugas teikiantiems subjektams</t>
  </si>
  <si>
    <t>Strateginis tikslas 01. Didinti miesto konkurencingumą, kryptingai vystant infrastruktūrą ir sudarant palankias sąlygas verslui</t>
  </si>
  <si>
    <t>P3.2.1.1.</t>
  </si>
  <si>
    <t>P3.2.2.1, P3.2.2.3</t>
  </si>
  <si>
    <t>P3.2.3.2, P3.2.3.3</t>
  </si>
  <si>
    <t>P3.2.2.1</t>
  </si>
  <si>
    <t>Išleista nemokamų informacinių leidinių, žemėlapių, tūkst. egz.</t>
  </si>
  <si>
    <t>IED Projektų sk.</t>
  </si>
  <si>
    <t>Išleistų specializuotų leidinių kruizinių laivų turistams, tūkst. egz.</t>
  </si>
  <si>
    <r>
      <t xml:space="preserve">Valstybės biudžeto tikslinės dotacijos lėšos </t>
    </r>
    <r>
      <rPr>
        <b/>
        <sz val="10"/>
        <rFont val="Times New Roman"/>
        <family val="1"/>
        <charset val="186"/>
      </rPr>
      <t>SB(VB)</t>
    </r>
  </si>
  <si>
    <t>P3.2.1.7</t>
  </si>
  <si>
    <t>P3.2.3.1</t>
  </si>
  <si>
    <t>Savivaldybės biudžetas, iš jo:</t>
  </si>
  <si>
    <t>Klaipėdos pilies ir bastionų komplekso restauravimas ir atgaivinimas</t>
  </si>
  <si>
    <t>Dalyvauta specializuotose kruizinės laivybos parodose, kartai</t>
  </si>
  <si>
    <t>tūkst. Eur</t>
  </si>
  <si>
    <t>Aptarnauta turistų (suteikta informacija), tūkst. vnt.</t>
  </si>
  <si>
    <t xml:space="preserve"> TIKSLŲ, UŽDAVINIŲ, PRIEMONIŲ, PRIEMONIŲ IŠLAIDŲ IR PRODUKTO KRITERIJŲ SUVESTINĖ</t>
  </si>
  <si>
    <t>Atliktas techninis projektas, vnt.</t>
  </si>
  <si>
    <t>Vykdytojas (skyrius / asmuo)</t>
  </si>
  <si>
    <t>2018-ieji metai</t>
  </si>
  <si>
    <t>2019-ieji metai</t>
  </si>
  <si>
    <t>Aiškinamojo rašto priedas Nr.3</t>
  </si>
  <si>
    <t>05</t>
  </si>
  <si>
    <t>Parengtas techninis projektas, vnt.</t>
  </si>
  <si>
    <t>Kt</t>
  </si>
  <si>
    <t>Atlikta įrengimo darbų. Užbaigtumas, proc.</t>
  </si>
  <si>
    <r>
      <t xml:space="preserve">Kiti finansavimo šaltiniai </t>
    </r>
    <r>
      <rPr>
        <b/>
        <sz val="10"/>
        <rFont val="Times New Roman"/>
        <family val="1"/>
        <charset val="186"/>
      </rPr>
      <t>Kt</t>
    </r>
  </si>
  <si>
    <t>Projekto "Baltijos jūros turizmo centras" įgyvendinimas</t>
  </si>
  <si>
    <t xml:space="preserve">Projekto „Gynybinio ir gamtos paveldo keliai“ įgyvendinimas </t>
  </si>
  <si>
    <t xml:space="preserve">Projekto „Pažink Vakarų krantą“  įgyvendinimas </t>
  </si>
  <si>
    <t>Suorganizuota gidų mokyklėlių skirtingoms amžiaus grupėms, kartai</t>
  </si>
  <si>
    <t>Turizmo dienai paminėti surengta nemokamų ekskursijų po miestą, vnt.</t>
  </si>
  <si>
    <t>Išleista Klaipėdos miesto informacinių leidinių, skirtų parodoms, tūkst. egz.</t>
  </si>
  <si>
    <t>P3.2.1.3.</t>
  </si>
  <si>
    <t>Smiltynės turizmo ir rekreacijos schemos parengimas</t>
  </si>
  <si>
    <t>Parengta schema, vnt.</t>
  </si>
  <si>
    <t xml:space="preserve">Restauruota šiaurinė kurtina, atlikta bastionų tvarkybos darbų, įrengta inžinerinių tinklų. Užbaigtumas, proc. </t>
  </si>
  <si>
    <t>Sukurta informacinė sistema (5 informaciniai stendai prie įvažiavimo į miestą, 20 informacinių kolonų, 1 informacinės rodyklės komplektas). Užbaigtumas, proc.</t>
  </si>
  <si>
    <t>Patrauklių turistinių maršrutų kūrimas ir plėtojimas</t>
  </si>
  <si>
    <t>Priemonių, skatinančių klaipėdiečius būti miesto ambasadoriais, įgyvendinimas</t>
  </si>
  <si>
    <t xml:space="preserve">IED Projektų skyrius </t>
  </si>
  <si>
    <t>SB(ES)</t>
  </si>
  <si>
    <t>Informacinio sistemos turinio palaikymas e. kioskuose  ir e. svetainėje www.klaipedainfo, kartai/mėn.</t>
  </si>
  <si>
    <t>Aptarnauta interaktyvių stendų, vnt.</t>
  </si>
  <si>
    <t>100</t>
  </si>
  <si>
    <t>50</t>
  </si>
  <si>
    <t>Projekto „Pietų Baltijos krantas – ilgalaikių laivybos krypčių tarp šalių kūrimas MARRIAGE bendradarbiavimo tinklų pagrindu“ įgyvendinimas</t>
  </si>
  <si>
    <t>SB(L)</t>
  </si>
  <si>
    <r>
      <t xml:space="preserve">Programų lėšų likučių laikinai laisvos lėšos </t>
    </r>
    <r>
      <rPr>
        <b/>
        <sz val="10"/>
        <rFont val="Times New Roman"/>
        <family val="1"/>
        <charset val="186"/>
      </rPr>
      <t>SB(L)</t>
    </r>
  </si>
  <si>
    <t>Projekto „Turizmo informacinės infrastruktūros sukūrimas ir pritaikymas neįgaliųjų poreikiams pietvakarinėje Klaipėdos regiono dalyje“ įgyvendinimas</t>
  </si>
  <si>
    <t>SB(ESA)</t>
  </si>
  <si>
    <r>
      <t xml:space="preserve">Savivaldybės biudžeto apyvartos lėšos Europos Sąjungos finansinės paramos programų laikinam lėšų stygiui dengti  </t>
    </r>
    <r>
      <rPr>
        <b/>
        <sz val="10"/>
        <rFont val="Times New Roman"/>
        <family val="1"/>
        <charset val="186"/>
      </rPr>
      <t>SB(ESA)</t>
    </r>
  </si>
  <si>
    <r>
      <t xml:space="preserve">Europos Sąjungos paramos lėšos, kurios įtrauktos į Savivaldybės biudžetą </t>
    </r>
    <r>
      <rPr>
        <b/>
        <sz val="10"/>
        <rFont val="Times New Roman"/>
        <family val="1"/>
        <charset val="186"/>
      </rPr>
      <t>SB(ES)</t>
    </r>
  </si>
  <si>
    <t>2020-ųjų metų lėšų projektas</t>
  </si>
  <si>
    <t>2020-ieji metai</t>
  </si>
  <si>
    <t>1</t>
  </si>
  <si>
    <t>Klaipėdos miesto turizmo galimybių pristatymas nacionalinėje erdvėje (nacionalinėse turizmo parodose ir verslo misijose)</t>
  </si>
  <si>
    <t>20, 0</t>
  </si>
  <si>
    <t>Atlikta galimybių analizė, vnt</t>
  </si>
  <si>
    <t>06</t>
  </si>
  <si>
    <t>Parengta techninė dokumentacija, vnt</t>
  </si>
  <si>
    <t>Išleistas leidinys (buriavimo vadovas), vnt.</t>
  </si>
  <si>
    <t xml:space="preserve">Sukurtas reklaminis video filmas, vnt. </t>
  </si>
  <si>
    <t xml:space="preserve">Bastionų komplekso (Jono kalnelio) ir jo prieigų sutvarkymas, sukuriant išskirtinį kultūros ir turizmo traukos centrą bei skatinant smulkųjį ir vidutinį verslą </t>
  </si>
  <si>
    <r>
      <t xml:space="preserve">Valstybės biudžeto lėšos </t>
    </r>
    <r>
      <rPr>
        <b/>
        <sz val="10"/>
        <rFont val="Times New Roman"/>
        <family val="1"/>
        <charset val="186"/>
      </rPr>
      <t>LRVB</t>
    </r>
  </si>
  <si>
    <t>SB(VB)</t>
  </si>
  <si>
    <t>P3.2.3.3</t>
  </si>
  <si>
    <t>2018-ųjų metų asignavimų planas</t>
  </si>
  <si>
    <t>Suorganizuota gidų mokyklėlių skirtingoms amžiaus grupėms,  kartai</t>
  </si>
  <si>
    <t>Sukurta paslaugų paketų, vnt.</t>
  </si>
  <si>
    <t>Pagamintų interaktyvių priemonių pagal atitinkamą paslaugų paketą, vnt.</t>
  </si>
  <si>
    <t>Dalyvauta tarptautiniuose renginiuose ir verslo misijose, vnt.</t>
  </si>
  <si>
    <t xml:space="preserve">Klaipėdos miesto turizmo galimybių pristatymas tarptautinėje erdvėje </t>
  </si>
  <si>
    <t xml:space="preserve">Klaipėdos miesto turizmo galimybių pristatymas nacionalinėje erdvėje </t>
  </si>
  <si>
    <t>Išleistas leidinys apie Klaipėdos miesto turizmo produktus ir paslaugas, tūkst. vnt.</t>
  </si>
  <si>
    <t>Dalyvauta nacionaliniuose renginiuose ir verslo misijose, vnt.vnt.</t>
  </si>
  <si>
    <t xml:space="preserve">Atliktų turistų, lankytojų pasitenkinimo tyrimų, vnt. </t>
  </si>
  <si>
    <t>Pagaminta reprezentacinės medžiagos pagal atitinkamą paslaugų paketą, tūkst. vnt</t>
  </si>
  <si>
    <t xml:space="preserve">Naujų turizmo krypčių (aktyviojo ir konferencinio bei jūrinio ir sveikatinimo) paslaugų  ir priemonių sukūrimas ir plėtojimas </t>
  </si>
  <si>
    <t>Atplaukusių burlaivių ir jachtų į uostą, vnt.</t>
  </si>
  <si>
    <t xml:space="preserve">Atvykusių kruizinių laivų, vnt. </t>
  </si>
  <si>
    <t>Atvykusių jūrinių turistų skaičius</t>
  </si>
  <si>
    <t>Atplaukusių laivų, vnt.</t>
  </si>
  <si>
    <t>Sukurta socialinė paskyra „Didžiuojuosi, kad esu klaipėdietis“, vnt.</t>
  </si>
  <si>
    <t>Viešinamų objektų, vnt.</t>
  </si>
  <si>
    <t xml:space="preserve">Įgyvendinta e-rinkodaros priemonių lankytinuose objektuose (vaizdo filmukas, elektroniniai naujienlaiškiai, virtualūs technologiniai sprendimai, išmanieji stendai ir kt.), vnt. </t>
  </si>
  <si>
    <t>Sukurta bedra Baltijos jūros turizmo centro informacijos sistema Pietų Baltijos jūros regione, vnt.</t>
  </si>
  <si>
    <t>Informacinio sistemos turinio palaikymas e. kioskuose  ir e. svetainėje www.klaipedainfo, kartai</t>
  </si>
  <si>
    <t>Įdiegta e-rinkodaros priemonių, vnt.</t>
  </si>
  <si>
    <t xml:space="preserve">Atlikta informacinių ženklų įrengimo darbų. Užbaigtumas, proc. </t>
  </si>
  <si>
    <t>Sukurta bendra Baltijos jūros turizmo centro informacijos sistema Pietų Baltijos jūros regione, vnt.</t>
  </si>
  <si>
    <t xml:space="preserve">Sukurta turistinių maršrutų „Hanzos miestų lyga“, vnt.  </t>
  </si>
  <si>
    <t>Klaipėdos miesto turizmo informacinės sistemos projektų įgyvendinimas:</t>
  </si>
  <si>
    <t>Klaipėdos miesto turizmo informacinės sistemos plėtojimas:</t>
  </si>
  <si>
    <t>Projekto „Baltijos jūros turizmo centras“ įgyvendinimas</t>
  </si>
  <si>
    <t>Įdiegta e. rinkodaros priemonių, vnt.</t>
  </si>
  <si>
    <t xml:space="preserve">Įgyvendinta e. rinkodaros priemonių lankytinuose objektuose (vaizdo filmukas, elektroniniai naujienlaiškiai, virtualūs technologiniai sprendimai, išmanieji stendai ir kt.), vnt. </t>
  </si>
  <si>
    <t>Sukurta informacinė sistema (5 informaciniai stendai prie įvažiavimo į miestą vietų, 20 informacinių kolonų, 1 informacinės rodyklės komplektas). Užbaigtumas, proc.</t>
  </si>
  <si>
    <r>
      <t xml:space="preserve">Europos Sąjungos paramos lėšos, kurios įtrauktos į savivaldybės biudžetą </t>
    </r>
    <r>
      <rPr>
        <b/>
        <sz val="10"/>
        <rFont val="Times New Roman"/>
        <family val="1"/>
        <charset val="186"/>
      </rPr>
      <t>SB(ES)</t>
    </r>
  </si>
  <si>
    <t>Klaipėdos pilies ir bastionų komplekso restauravimas ir atgaivinimas (I etapas)</t>
  </si>
  <si>
    <t>Pilies didžiojo bokšto atkūrimas (II etapas)</t>
  </si>
  <si>
    <t>Atlikta pilies didžiojo bokšto atkūrimo darbų. Užbaigtumas, proc.</t>
  </si>
  <si>
    <t>Parengtas pilies didžiojo bokšto techninis projektas, vnt.</t>
  </si>
  <si>
    <t xml:space="preserve">Pasirengta muziejaus ekspozicijos įrengimui, proc. </t>
  </si>
  <si>
    <t xml:space="preserve">Rekonstruota vaikščiojimo takų prie konferencijų salės Priešpilio g. 2, kv. m </t>
  </si>
  <si>
    <t>2021-ųjų metų lėšų projektas</t>
  </si>
  <si>
    <t>2021-ieji metai</t>
  </si>
  <si>
    <r>
      <t xml:space="preserve">2018–2021 M. KLAIPĖDOS MIESTO SAVIVALDYBĖS      </t>
    </r>
    <r>
      <rPr>
        <b/>
        <sz val="11"/>
        <rFont val="Times New Roman"/>
        <family val="1"/>
        <charset val="186"/>
      </rPr>
      <t xml:space="preserve">            </t>
    </r>
  </si>
  <si>
    <t>2018-ųjų metų asignavimų planas*</t>
  </si>
  <si>
    <t>*pagal Klaipėdos miesto savivaldybės tarybos 2017-07-26 sprendimą Nr. T2-162</t>
  </si>
  <si>
    <t>2019-ųjų metų asignavimų planas</t>
  </si>
  <si>
    <t>IED Tarptautinių ryšių ir ekoniminės plėtros sk.</t>
  </si>
  <si>
    <t>Projekto „Savivaldybes jungiančių turizmo trasų ir turizmo maršrutų informacinės infrastruktūros plėtra“ įgyvendinimas</t>
  </si>
  <si>
    <r>
      <rPr>
        <sz val="10"/>
        <rFont val="Times New Roman"/>
        <family val="1"/>
        <charset val="186"/>
      </rPr>
      <t>Projekto</t>
    </r>
    <r>
      <rPr>
        <sz val="10"/>
        <color rgb="FFFF0000"/>
        <rFont val="Times New Roman"/>
        <family val="1"/>
        <charset val="186"/>
      </rPr>
      <t xml:space="preserve"> „Savivaldybes jungiančių turizmo trasų ir turizmo maršrutų informacinės infrastruktūros plėtra“ </t>
    </r>
    <r>
      <rPr>
        <sz val="10"/>
        <rFont val="Times New Roman"/>
        <family val="1"/>
        <charset val="186"/>
      </rPr>
      <t>įgyvendinimas</t>
    </r>
  </si>
  <si>
    <t>Vertinimo kriterijaus</t>
  </si>
  <si>
    <t>Informacija apie pasiektus rezultatus, duomenys apie programai skirtų asignavimų panaudojimo tikslingumą</t>
  </si>
  <si>
    <t>Priežastys, dėl kurių planuotos rodiklių reikšmės nepasiektos</t>
  </si>
  <si>
    <t>2018 m. asignavimų patikslintas planas**</t>
  </si>
  <si>
    <t>2018 m. panaudotos lėšos (kasinės išlaidos)</t>
  </si>
  <si>
    <t>pavadinimas</t>
  </si>
  <si>
    <t>patikslintos reikšmės</t>
  </si>
  <si>
    <t>faktinės reikšmės</t>
  </si>
  <si>
    <t xml:space="preserve">STRATEGINIO VEIKLOS PLANO VYKDYMO ATASKAITA </t>
  </si>
  <si>
    <t>SUBALANSUOTO TURIZMO SKATINIMO IR VYSTYMO PROGRAMA (NR. 02)</t>
  </si>
  <si>
    <t>Klaipėdoje apsilankančių turistų skaičiaus didėjimas, proc. (VšĮ Klaipėdos turizmo ir kultūros informacijos centro duomenimis)</t>
  </si>
  <si>
    <t>Visų Klaipėdos miesto apgyvendinimo įstaigų užimtumo pokytis, proc.</t>
  </si>
  <si>
    <t>Įgyvendinta viešųjų infrastruktūros projektų, vnt.</t>
  </si>
  <si>
    <t>ĮVYKDYMO ATASKAITA</t>
  </si>
  <si>
    <r>
      <t xml:space="preserve">Asignavimų valdytojas – </t>
    </r>
    <r>
      <rPr>
        <sz val="12"/>
        <rFont val="Times New Roman"/>
        <family val="1"/>
        <charset val="186"/>
      </rPr>
      <t>Investicijų ir ekonomikos departamentas (5).</t>
    </r>
  </si>
  <si>
    <r>
      <rPr>
        <b/>
        <sz val="12"/>
        <rFont val="Times New Roman"/>
        <family val="1"/>
        <charset val="186"/>
      </rPr>
      <t>Programą vykdė</t>
    </r>
    <r>
      <rPr>
        <sz val="12"/>
        <rFont val="Times New Roman"/>
        <family val="1"/>
        <charset val="186"/>
      </rPr>
      <t xml:space="preserve"> Investicijų ir ekonomikos departamentas (Tarptautinių ryšių, verslo plėtros ir turizmo skyrius, Projektų skyrius).</t>
    </r>
  </si>
  <si>
    <t>faktiškai įvykdyta</t>
  </si>
  <si>
    <t>–</t>
  </si>
  <si>
    <t>(pagal planą arba geriau);</t>
  </si>
  <si>
    <t>iš dalies įvykdyta</t>
  </si>
  <si>
    <t>(blogiau, nei planuota);</t>
  </si>
  <si>
    <r>
      <rPr>
        <b/>
        <sz val="12"/>
        <rFont val="Times New Roman"/>
        <family val="1"/>
        <charset val="186"/>
      </rPr>
      <t>Pastaba.</t>
    </r>
    <r>
      <rPr>
        <sz val="12"/>
        <rFont val="Times New Roman"/>
        <family val="1"/>
        <charset val="186"/>
      </rPr>
      <t xml:space="preserve">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</si>
  <si>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</si>
  <si>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</si>
  <si>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</si>
  <si>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 xml:space="preserve">2018 M. KLAIPĖDOS MIESTO SAVIVALDYBĖS </t>
  </si>
  <si>
    <r>
      <rPr>
        <b/>
        <sz val="12"/>
        <rFont val="Times New Roman"/>
        <family val="1"/>
        <charset val="186"/>
      </rPr>
      <t xml:space="preserve">Iš 2018 m. </t>
    </r>
    <r>
      <rPr>
        <sz val="12"/>
        <rFont val="Times New Roman"/>
        <family val="1"/>
        <charset val="186"/>
      </rPr>
      <t xml:space="preserve">planuotų įvykdyti 16 priemonių ir papriemonių (kurioms patvirtinti /skirti asignavimai): </t>
    </r>
  </si>
  <si>
    <t>2018 m. SVP programos Nr. 02 įvykdymas</t>
  </si>
  <si>
    <t>Asignavimai (Eur)</t>
  </si>
  <si>
    <t>2018 m. asignavimų patvirtintas planas*</t>
  </si>
  <si>
    <t>Tarptautinių ryšių ir ekonominės plėtros skyrius</t>
  </si>
  <si>
    <t>307</t>
  </si>
  <si>
    <t>1222</t>
  </si>
  <si>
    <t xml:space="preserve">Parengtos pirkimo sąlygos, vyksta derinimo procedūros su agentūra. Rangos darbų sutartį planuojama pasirašyti 2019 m. vasario  mėn. Darbų pabaiga planuojama 2020 m. </t>
  </si>
  <si>
    <t>Reprezentatyvios atributikos maketavimo, leidybos ir gamybos paslauga bus įvykdyta 2019 m.</t>
  </si>
  <si>
    <t>nevykdytina</t>
  </si>
  <si>
    <t>Schemos projektas yra parengtas ir suderintas su Miesto planavimo ir strateginiu komitetu bei suinteresuotomis šalimis. Tačiau buvo gautos pastabos, kurios pateiktos rengėjams koreguoti.  Darbų užbaigimas ir lėšos nukeltos į 2019 m.</t>
  </si>
  <si>
    <t xml:space="preserve">(praradusi aktualumą dėl pasikeitusių teisės aktų ar kitų aplinkybių). </t>
  </si>
  <si>
    <t>Pilies uosto duomenimis, iš viso 2018 m. atvyko 307  laivai.</t>
  </si>
  <si>
    <t>Pilies uosto duomenimis, iš viso 2018 m. atvyko 1222 jūriniai turistai.</t>
  </si>
  <si>
    <t>Įgyvendintos projekto veiklos:
1) parengtas ir išleistas bendras uostų gidas (anglų, vokiečių, švedų, lenkų kalbomis);
2) parengti ir išleisti 2 projekto žurnalo leidimai;
3) parengta ir išleista brošiūra su preliminariu plaukiojimo pietų Baltijos krante maršrutu, žemėlapiu;
4) dalyvauta BOOT2018 Diuseldorfe, Vokietijoje (2018 m. sausio 20–28 d.); Allt for Sjon Stokholme, Švedijoje (2018 m. kovo 3–11 d.).</t>
  </si>
  <si>
    <t>Leidinys „Žvilgsnis į Lietuvos pajūrį“ išleistas anglų, vokiečių, lietuvių ir rusų kalbomis.</t>
  </si>
  <si>
    <t>Perkama vienos interaktyvios priemonės- interaktyvaus dviračio pristatymo paslauga.</t>
  </si>
  <si>
    <t xml:space="preserve">Priemonė prarado aktualumą dėl pasikeitusių aplinkybių. Klaipėdos miestas išreiškė pageidavimą įstoti į Naujosios Hanzos miestų lygos organizaciją. Gautame kvietime buvo surašytos sąlygos, kad miestas turi atitikti organizacijos nuostatus ir kriterijus (Klaipėdoje turi būti įrengtas Hanzos miestų biuras, būti išlikę istorinių duomenų apie Hanzos pirklių kontoras Klaipėdoje). Kadangi tokių duomenų nėra, Klaipėda į organizaciją nebuvo priimta. Tai atitinkamai  nebuvo poreikio kurti Hanzos miestų lygos turistinio maršruto, buvo pasitrinktos kitos temos maršrutams.
</t>
  </si>
  <si>
    <t xml:space="preserve">Pagrindinis projekto partneris (Kauno savivaldybė) nupirko paslaugas (sukurtos nuotraukos, vaizdo filmukas, sukurtas žaidimas dar buvo  koreguojamas). Priemonė bus baigta, kai žaidimas bus integruotas į svetainę. Sutartis pratęsta iki 2019 m. I ketvirčio.
</t>
  </si>
  <si>
    <t>Pristatyta galutinė versija interaktyvios interneto svetainės, mobiliosios programos bei edukacinio- pramoginio žaidimo. Publikuoti viešinimo straipsniai, naujienlaiškiai, įgyvendintos visos veiklos.</t>
  </si>
  <si>
    <t>Patvirtintas Baltijos jūros turizmo centro (BJTC) modelio projektas. Patvirtintos 4 tematinės darbo grupės. Pritarta Klaipėdos regiono poreikiui ir tikslingumui dalyvauti BJTC veikloje. BJTC pristatymas ir klausimas dėl narystės įtrauktas į Nacionalinę turizmo tarybos darbotvarkę.</t>
  </si>
  <si>
    <t>Planuota kriterijaus reikšmė įvykdyta iš dalies. Techninio projekto parengimo darbai yra prasidėję, pabaiga planuojama  2019 m. II pusmetį.</t>
  </si>
  <si>
    <t>Rangos darbų sutartį planuojama pasirašyti 2019 m. pradžioje, o ženklus įrengti 2019 m. pabaigoje.</t>
  </si>
  <si>
    <t>Planuota kriterijaus reikšmė įvykdyta iš dalies. Techninio projekto parengimo darbai yra prasidėję. Pagrindinė partnerė Klaipėdos r. sav. derina techninę specifikaciją su savivaldybėmis partnerėmis. Pabaiga planuojama 2019 m. pradžioje.</t>
  </si>
  <si>
    <t xml:space="preserve">2018-10-24 pasirašytas papildomas susitarimas dėl papildomų darbų įsigijimo. Buvo vykdomi darbai pagal patvirtintą kalendorinį darbų grafiką. Iki gruodžio mėn pabaigos atlikta 36 proc. darbų.
</t>
  </si>
  <si>
    <t>Dalyvavo 60 vaikų.</t>
  </si>
  <si>
    <t xml:space="preserve">Pagal UAB „Smiltynės jachtų uosto operatorius“ ir UAB „Klaipėdos pilies uostas“ pateiktus duomenis.
</t>
  </si>
  <si>
    <t>„Klaipėdos skulptūros ir paminklai“, „Klaipėda. Viešbučiai ir konferencijų salės“, „Dviračiais po Klaipėdą“, „Klaipėda saulei šviečiant, lietui lyjant“.</t>
  </si>
  <si>
    <t>*Pagal Klaipėdos miesto savivaldybės tarybos 2018 m. sausio 25 d. sprendimą Nr. T2-6.</t>
  </si>
  <si>
    <t>**Pagal Klaipėdos miesto savivaldybės tarybos 2018 m. spalio 25 d. sprendimą Nr. T2-221.</t>
  </si>
  <si>
    <t>____________________________________________________</t>
  </si>
  <si>
    <t>Klaipėdos pilies ir bastionų kompleksas;
Klaipėdos piliavietė;
Bastionų kompleksas (Jono kalnelis, Gelderno bastionas);
Neringos fortas vad. Kopgalio;
Karo laikų slėptuvės;
Gynybinis žiedas ir jį sudarančios baterijos ir bunkeriai;
Žardės (Kuncų) piliakalnis su gyvenviete;
Purmalių piliakalnis.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</si>
</sst>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8">
    <font>
      <sz val="10"/>
      <name val="Arial"/>
      <charset val="186"/>
    </font>
    <font>
      <sz val="8"/>
      <name val="Times New Roman"/>
      <family val="1"/>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9"/>
      <name val="Times New Roman"/>
      <family val="1"/>
      <charset val="186"/>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sz val="9"/>
      <name val="Times New Roman"/>
      <family val="1"/>
    </font>
    <font>
      <sz val="11"/>
      <name val="Times New Roman"/>
      <family val="1"/>
      <charset val="186"/>
    </font>
    <font>
      <b/>
      <sz val="11"/>
      <name val="Times New Roman"/>
      <family val="1"/>
      <charset val="186"/>
    </font>
    <font>
      <b/>
      <sz val="9"/>
      <name val="Times New Roman"/>
      <family val="1"/>
      <charset val="186"/>
    </font>
    <font>
      <sz val="11"/>
      <name val="Calibri"/>
      <family val="2"/>
      <charset val="186"/>
      <scheme val="minor"/>
    </font>
    <font>
      <sz val="10"/>
      <color rgb="FFFF0000"/>
      <name val="Times New Roman"/>
      <family val="1"/>
      <charset val="186"/>
    </font>
    <font>
      <sz val="10"/>
      <color theme="1"/>
      <name val="Times New Roman"/>
      <family val="1"/>
      <charset val="186"/>
    </font>
    <font>
      <b/>
      <sz val="10"/>
      <color rgb="FFFF0000"/>
      <name val="Times New Roman"/>
      <family val="1"/>
      <charset val="186"/>
    </font>
    <font>
      <b/>
      <sz val="10"/>
      <color theme="1"/>
      <name val="Times New Roman"/>
      <family val="1"/>
      <charset val="186"/>
    </font>
    <font>
      <sz val="10"/>
      <color rgb="FFFF0000"/>
      <name val="Arial"/>
      <family val="2"/>
      <charset val="186"/>
    </font>
    <font>
      <b/>
      <sz val="10"/>
      <name val="Times New Roman"/>
      <family val="1"/>
    </font>
    <font>
      <sz val="11"/>
      <name val="Times New Roman"/>
      <family val="1"/>
    </font>
    <font>
      <b/>
      <sz val="10"/>
      <name val="Arial"/>
      <family val="2"/>
      <charset val="186"/>
    </font>
    <font>
      <b/>
      <sz val="12"/>
      <name val="Times New Roman"/>
      <family val="1"/>
      <charset val="186"/>
    </font>
    <font>
      <sz val="12"/>
      <name val="Times New Roman"/>
      <family val="1"/>
      <charset val="186"/>
    </font>
    <font>
      <sz val="12"/>
      <color rgb="FFFF0000"/>
      <name val="Times New Roman"/>
      <family val="1"/>
      <charset val="186"/>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rgb="FFFFFFFF"/>
        <bgColor indexed="64"/>
      </patternFill>
    </fill>
    <fill>
      <patternFill patternType="solid">
        <fgColor theme="4" tint="0.79998168889431442"/>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hair">
        <color indexed="64"/>
      </top>
      <bottom/>
      <diagonal/>
    </border>
    <border>
      <left style="medium">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diagonal/>
    </border>
    <border>
      <left style="thin">
        <color indexed="64"/>
      </left>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diagonal/>
    </border>
    <border>
      <left/>
      <right/>
      <top style="hair">
        <color indexed="64"/>
      </top>
      <bottom style="hair">
        <color indexed="64"/>
      </bottom>
      <diagonal/>
    </border>
    <border>
      <left style="medium">
        <color indexed="64"/>
      </left>
      <right/>
      <top style="hair">
        <color indexed="64"/>
      </top>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bottom style="hair">
        <color indexed="64"/>
      </bottom>
      <diagonal/>
    </border>
    <border>
      <left/>
      <right style="medium">
        <color indexed="64"/>
      </right>
      <top style="thin">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s>
  <cellStyleXfs count="3">
    <xf numFmtId="0" fontId="0" fillId="0" borderId="0"/>
    <xf numFmtId="0" fontId="4" fillId="0" borderId="0"/>
    <xf numFmtId="0" fontId="11" fillId="0" borderId="0">
      <alignment vertical="center"/>
    </xf>
  </cellStyleXfs>
  <cellXfs count="932">
    <xf numFmtId="0" fontId="0" fillId="0" borderId="0" xfId="0"/>
    <xf numFmtId="0" fontId="2" fillId="0" borderId="0" xfId="0" applyFont="1" applyFill="1" applyBorder="1" applyAlignment="1">
      <alignment horizontal="center" vertical="top"/>
    </xf>
    <xf numFmtId="0" fontId="2" fillId="0" borderId="0" xfId="0" applyFont="1" applyBorder="1" applyAlignment="1">
      <alignment vertical="top"/>
    </xf>
    <xf numFmtId="0" fontId="2" fillId="0" borderId="0" xfId="0" applyFont="1" applyAlignment="1">
      <alignment vertical="top"/>
    </xf>
    <xf numFmtId="0" fontId="2" fillId="0" borderId="0" xfId="0" applyNumberFormat="1" applyFont="1" applyAlignment="1">
      <alignment vertical="top"/>
    </xf>
    <xf numFmtId="0" fontId="2" fillId="0" borderId="0" xfId="0" applyFont="1" applyAlignment="1">
      <alignment horizontal="center" vertical="top"/>
    </xf>
    <xf numFmtId="49" fontId="3" fillId="2" borderId="2" xfId="0" applyNumberFormat="1" applyFont="1" applyFill="1" applyBorder="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0" fontId="5" fillId="0" borderId="0" xfId="0" applyFont="1"/>
    <xf numFmtId="49" fontId="3" fillId="4" borderId="30" xfId="0" applyNumberFormat="1" applyFont="1" applyFill="1" applyBorder="1" applyAlignment="1">
      <alignment horizontal="center" vertical="top"/>
    </xf>
    <xf numFmtId="49" fontId="3" fillId="2" borderId="1" xfId="0" applyNumberFormat="1" applyFont="1" applyFill="1" applyBorder="1" applyAlignment="1">
      <alignment horizontal="center" vertical="top"/>
    </xf>
    <xf numFmtId="164" fontId="2" fillId="0" borderId="0" xfId="0" applyNumberFormat="1" applyFont="1" applyAlignment="1">
      <alignment vertical="top"/>
    </xf>
    <xf numFmtId="0" fontId="3" fillId="7" borderId="33" xfId="0" applyFont="1" applyFill="1" applyBorder="1" applyAlignment="1">
      <alignment horizontal="center" vertical="top"/>
    </xf>
    <xf numFmtId="0" fontId="2" fillId="8" borderId="0" xfId="0" applyFont="1" applyFill="1" applyAlignment="1">
      <alignment vertical="top"/>
    </xf>
    <xf numFmtId="49" fontId="3" fillId="9" borderId="11" xfId="0" applyNumberFormat="1" applyFont="1" applyFill="1" applyBorder="1" applyAlignment="1">
      <alignment horizontal="center" vertical="top" wrapText="1"/>
    </xf>
    <xf numFmtId="49" fontId="3" fillId="9" borderId="11" xfId="0" applyNumberFormat="1" applyFont="1" applyFill="1" applyBorder="1" applyAlignment="1">
      <alignment horizontal="center" vertical="top"/>
    </xf>
    <xf numFmtId="49" fontId="3" fillId="9" borderId="30" xfId="0" applyNumberFormat="1" applyFont="1" applyFill="1" applyBorder="1" applyAlignment="1">
      <alignment horizontal="center" vertical="top"/>
    </xf>
    <xf numFmtId="49" fontId="3" fillId="9" borderId="24" xfId="0" applyNumberFormat="1" applyFont="1" applyFill="1" applyBorder="1" applyAlignment="1">
      <alignment horizontal="center" vertical="top"/>
    </xf>
    <xf numFmtId="49" fontId="3" fillId="9" borderId="30" xfId="0" applyNumberFormat="1" applyFont="1" applyFill="1" applyBorder="1" applyAlignment="1">
      <alignment horizontal="center" vertical="top" wrapText="1"/>
    </xf>
    <xf numFmtId="49" fontId="3" fillId="9" borderId="43" xfId="0" applyNumberFormat="1" applyFont="1" applyFill="1" applyBorder="1" applyAlignment="1">
      <alignment horizontal="center" vertical="top"/>
    </xf>
    <xf numFmtId="49" fontId="3" fillId="9" borderId="42" xfId="0" applyNumberFormat="1" applyFont="1" applyFill="1" applyBorder="1" applyAlignment="1">
      <alignment horizontal="center" vertical="top"/>
    </xf>
    <xf numFmtId="0" fontId="8" fillId="3" borderId="54" xfId="0" applyFont="1" applyFill="1" applyBorder="1" applyAlignment="1">
      <alignment vertical="top" wrapText="1"/>
    </xf>
    <xf numFmtId="0" fontId="2" fillId="7" borderId="27" xfId="0" applyFont="1" applyFill="1" applyBorder="1" applyAlignment="1">
      <alignment horizontal="left" vertical="top" wrapText="1"/>
    </xf>
    <xf numFmtId="0" fontId="2" fillId="7" borderId="28" xfId="0" applyFont="1" applyFill="1" applyBorder="1" applyAlignment="1">
      <alignment horizontal="left" vertical="top" wrapText="1"/>
    </xf>
    <xf numFmtId="0" fontId="2" fillId="8" borderId="0" xfId="0" applyFont="1" applyFill="1" applyBorder="1" applyAlignment="1">
      <alignment vertical="top"/>
    </xf>
    <xf numFmtId="0" fontId="2" fillId="8" borderId="3" xfId="0" applyFont="1" applyFill="1" applyBorder="1" applyAlignment="1">
      <alignment horizontal="center" vertical="top"/>
    </xf>
    <xf numFmtId="0" fontId="2" fillId="8" borderId="34" xfId="0" applyFont="1" applyFill="1" applyBorder="1" applyAlignment="1">
      <alignment horizontal="center" vertical="top"/>
    </xf>
    <xf numFmtId="0" fontId="2" fillId="8" borderId="16" xfId="0" applyFont="1" applyFill="1" applyBorder="1" applyAlignment="1">
      <alignment horizontal="center" vertical="top"/>
    </xf>
    <xf numFmtId="0" fontId="2" fillId="8" borderId="59" xfId="0" applyFont="1" applyFill="1" applyBorder="1" applyAlignment="1">
      <alignment horizontal="center" vertical="top" wrapText="1"/>
    </xf>
    <xf numFmtId="49" fontId="3" fillId="8" borderId="22" xfId="0" applyNumberFormat="1" applyFont="1" applyFill="1" applyBorder="1" applyAlignment="1">
      <alignment horizontal="center" vertical="top" wrapText="1"/>
    </xf>
    <xf numFmtId="49" fontId="3" fillId="0" borderId="10" xfId="0" applyNumberFormat="1" applyFont="1" applyBorder="1" applyAlignment="1">
      <alignment horizontal="center" vertical="top"/>
    </xf>
    <xf numFmtId="0" fontId="3" fillId="3" borderId="10" xfId="0" applyFont="1" applyFill="1" applyBorder="1" applyAlignment="1">
      <alignment horizontal="left" vertical="top" wrapText="1"/>
    </xf>
    <xf numFmtId="0" fontId="8" fillId="3" borderId="6" xfId="0" applyFont="1" applyFill="1" applyBorder="1" applyAlignment="1">
      <alignment vertical="top" wrapText="1"/>
    </xf>
    <xf numFmtId="0" fontId="2" fillId="8" borderId="6" xfId="0" applyFont="1" applyFill="1" applyBorder="1" applyAlignment="1">
      <alignment horizontal="left" vertical="top" wrapText="1"/>
    </xf>
    <xf numFmtId="0" fontId="2" fillId="8" borderId="7" xfId="0" applyFont="1" applyFill="1" applyBorder="1" applyAlignment="1">
      <alignment vertical="top" wrapText="1"/>
    </xf>
    <xf numFmtId="0" fontId="2" fillId="8" borderId="42" xfId="0" applyFont="1" applyFill="1" applyBorder="1" applyAlignment="1">
      <alignment horizontal="center" vertical="top"/>
    </xf>
    <xf numFmtId="0" fontId="2" fillId="8" borderId="46" xfId="0" applyFont="1" applyFill="1" applyBorder="1" applyAlignment="1">
      <alignment horizontal="center" vertical="top"/>
    </xf>
    <xf numFmtId="49" fontId="3" fillId="2" borderId="45" xfId="0" applyNumberFormat="1" applyFont="1" applyFill="1" applyBorder="1" applyAlignment="1">
      <alignment horizontal="center" vertical="top"/>
    </xf>
    <xf numFmtId="0" fontId="2" fillId="0" borderId="36" xfId="0" applyFont="1" applyFill="1" applyBorder="1" applyAlignment="1">
      <alignment horizontal="center" vertical="top"/>
    </xf>
    <xf numFmtId="0" fontId="2" fillId="8" borderId="59" xfId="0" applyFont="1" applyFill="1" applyBorder="1" applyAlignment="1">
      <alignment horizontal="center" vertical="top"/>
    </xf>
    <xf numFmtId="0" fontId="2" fillId="8" borderId="22" xfId="0" applyFont="1" applyFill="1" applyBorder="1" applyAlignment="1">
      <alignment horizontal="center" vertical="center" textRotation="90" wrapText="1"/>
    </xf>
    <xf numFmtId="164" fontId="3" fillId="7" borderId="15" xfId="0" applyNumberFormat="1" applyFont="1" applyFill="1" applyBorder="1" applyAlignment="1">
      <alignment horizontal="center" vertical="top" wrapText="1"/>
    </xf>
    <xf numFmtId="164" fontId="2" fillId="0" borderId="15" xfId="0" applyNumberFormat="1" applyFont="1" applyBorder="1" applyAlignment="1">
      <alignment horizontal="center" vertical="top" wrapText="1"/>
    </xf>
    <xf numFmtId="164" fontId="2" fillId="7" borderId="15"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wrapText="1"/>
    </xf>
    <xf numFmtId="164" fontId="2" fillId="8" borderId="0" xfId="0" applyNumberFormat="1" applyFont="1" applyFill="1" applyBorder="1" applyAlignment="1">
      <alignment horizontal="center" vertical="top"/>
    </xf>
    <xf numFmtId="164" fontId="2" fillId="8" borderId="50" xfId="0" applyNumberFormat="1" applyFont="1" applyFill="1" applyBorder="1" applyAlignment="1">
      <alignment horizontal="center" vertical="top"/>
    </xf>
    <xf numFmtId="164" fontId="2" fillId="8" borderId="47" xfId="0" applyNumberFormat="1" applyFont="1" applyFill="1" applyBorder="1" applyAlignment="1">
      <alignment horizontal="center" vertical="top"/>
    </xf>
    <xf numFmtId="164" fontId="7" fillId="0" borderId="5" xfId="0" applyNumberFormat="1" applyFont="1" applyBorder="1" applyAlignment="1">
      <alignment horizontal="center" vertical="top"/>
    </xf>
    <xf numFmtId="164" fontId="2" fillId="8" borderId="3"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164" fontId="2" fillId="0" borderId="16" xfId="0" applyNumberFormat="1" applyFont="1" applyBorder="1" applyAlignment="1">
      <alignment horizontal="center" vertical="top"/>
    </xf>
    <xf numFmtId="164" fontId="3" fillId="2" borderId="17" xfId="0" applyNumberFormat="1" applyFont="1" applyFill="1" applyBorder="1" applyAlignment="1">
      <alignment horizontal="center" vertical="top"/>
    </xf>
    <xf numFmtId="164" fontId="3" fillId="9" borderId="17"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0" fontId="2" fillId="3" borderId="62" xfId="2" applyFont="1" applyFill="1" applyBorder="1" applyAlignment="1">
      <alignment horizontal="center" vertical="top"/>
    </xf>
    <xf numFmtId="49" fontId="6" fillId="6" borderId="37" xfId="0" applyNumberFormat="1" applyFont="1" applyFill="1" applyBorder="1" applyAlignment="1">
      <alignment horizontal="left" vertical="top" wrapText="1"/>
    </xf>
    <xf numFmtId="0" fontId="6" fillId="4" borderId="28" xfId="0" applyFont="1" applyFill="1" applyBorder="1" applyAlignment="1">
      <alignment horizontal="left" vertical="top" wrapText="1"/>
    </xf>
    <xf numFmtId="0" fontId="3" fillId="9" borderId="28" xfId="0" applyFont="1" applyFill="1" applyBorder="1" applyAlignment="1">
      <alignment horizontal="left" vertical="top" wrapText="1"/>
    </xf>
    <xf numFmtId="0" fontId="3" fillId="2" borderId="28" xfId="0" applyFont="1" applyFill="1" applyBorder="1" applyAlignment="1">
      <alignment horizontal="left" vertical="top" wrapText="1"/>
    </xf>
    <xf numFmtId="0" fontId="3" fillId="2" borderId="26" xfId="0" applyFont="1" applyFill="1" applyBorder="1" applyAlignment="1">
      <alignment horizontal="left" vertical="top" wrapText="1"/>
    </xf>
    <xf numFmtId="0" fontId="2" fillId="3" borderId="8" xfId="0" applyFont="1" applyFill="1" applyBorder="1" applyAlignment="1">
      <alignment vertical="top" wrapText="1"/>
    </xf>
    <xf numFmtId="0" fontId="7" fillId="0" borderId="0" xfId="0" applyNumberFormat="1" applyFont="1" applyFill="1" applyBorder="1" applyAlignment="1">
      <alignment horizontal="left" vertical="top" wrapText="1"/>
    </xf>
    <xf numFmtId="0" fontId="2" fillId="9" borderId="26" xfId="0" applyFont="1" applyFill="1" applyBorder="1" applyAlignment="1">
      <alignment horizontal="center" vertical="top"/>
    </xf>
    <xf numFmtId="0" fontId="2" fillId="4" borderId="26" xfId="0" applyFont="1" applyFill="1" applyBorder="1" applyAlignment="1">
      <alignment horizontal="center" vertical="top"/>
    </xf>
    <xf numFmtId="49" fontId="3" fillId="2" borderId="26" xfId="0" applyNumberFormat="1" applyFont="1" applyFill="1" applyBorder="1" applyAlignment="1">
      <alignment horizontal="left" vertical="top"/>
    </xf>
    <xf numFmtId="0" fontId="2" fillId="2" borderId="26" xfId="0" applyFont="1" applyFill="1" applyBorder="1" applyAlignment="1">
      <alignment horizontal="center" vertical="top" wrapText="1"/>
    </xf>
    <xf numFmtId="0" fontId="3" fillId="9" borderId="26" xfId="0" applyFont="1" applyFill="1" applyBorder="1" applyAlignment="1">
      <alignment horizontal="left" vertical="top"/>
    </xf>
    <xf numFmtId="164" fontId="2" fillId="8" borderId="42" xfId="0" applyNumberFormat="1" applyFont="1" applyFill="1" applyBorder="1" applyAlignment="1">
      <alignment horizontal="center" vertical="top"/>
    </xf>
    <xf numFmtId="0" fontId="0" fillId="0" borderId="0" xfId="0" applyBorder="1" applyAlignment="1">
      <alignment horizontal="right" vertical="top"/>
    </xf>
    <xf numFmtId="0" fontId="2" fillId="0" borderId="68" xfId="0" applyFont="1" applyBorder="1" applyAlignment="1">
      <alignment horizontal="center" vertical="center" textRotation="90"/>
    </xf>
    <xf numFmtId="0" fontId="2" fillId="0" borderId="61" xfId="0" applyFont="1" applyBorder="1" applyAlignment="1">
      <alignment horizontal="center" vertical="center" textRotation="90"/>
    </xf>
    <xf numFmtId="0" fontId="16" fillId="0" borderId="0" xfId="0" applyFont="1"/>
    <xf numFmtId="164" fontId="3" fillId="7" borderId="32"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164" fontId="3" fillId="7" borderId="33" xfId="0" applyNumberFormat="1" applyFont="1" applyFill="1" applyBorder="1" applyAlignment="1">
      <alignment horizontal="center" vertical="top"/>
    </xf>
    <xf numFmtId="0" fontId="3" fillId="7" borderId="3" xfId="0" applyFont="1" applyFill="1" applyBorder="1" applyAlignment="1">
      <alignment horizontal="center" vertical="top"/>
    </xf>
    <xf numFmtId="164" fontId="2" fillId="8" borderId="48" xfId="0" applyNumberFormat="1" applyFont="1" applyFill="1" applyBorder="1" applyAlignment="1">
      <alignment horizontal="center" vertical="top"/>
    </xf>
    <xf numFmtId="164" fontId="2" fillId="8" borderId="53" xfId="0" applyNumberFormat="1" applyFont="1" applyFill="1" applyBorder="1" applyAlignment="1">
      <alignment horizontal="center" vertical="top"/>
    </xf>
    <xf numFmtId="164" fontId="2" fillId="8" borderId="75" xfId="0" applyNumberFormat="1" applyFont="1" applyFill="1" applyBorder="1" applyAlignment="1">
      <alignment horizontal="center" vertical="top"/>
    </xf>
    <xf numFmtId="3" fontId="2" fillId="8" borderId="37" xfId="0" applyNumberFormat="1" applyFont="1" applyFill="1" applyBorder="1" applyAlignment="1">
      <alignment horizontal="center" vertical="top"/>
    </xf>
    <xf numFmtId="3" fontId="2" fillId="8" borderId="75" xfId="0" applyNumberFormat="1" applyFont="1" applyFill="1" applyBorder="1" applyAlignment="1">
      <alignment horizontal="center" vertical="top"/>
    </xf>
    <xf numFmtId="3" fontId="2" fillId="0" borderId="48" xfId="0" applyNumberFormat="1" applyFont="1" applyFill="1" applyBorder="1" applyAlignment="1">
      <alignment horizontal="center" vertical="top" wrapText="1"/>
    </xf>
    <xf numFmtId="3" fontId="2" fillId="8" borderId="10" xfId="0" applyNumberFormat="1" applyFont="1" applyFill="1" applyBorder="1" applyAlignment="1">
      <alignment horizontal="center" vertical="top"/>
    </xf>
    <xf numFmtId="3" fontId="2" fillId="8" borderId="76" xfId="0" applyNumberFormat="1" applyFont="1" applyFill="1" applyBorder="1" applyAlignment="1">
      <alignment horizontal="center" vertical="top"/>
    </xf>
    <xf numFmtId="1" fontId="2" fillId="3" borderId="73" xfId="2" applyNumberFormat="1" applyFont="1" applyFill="1" applyBorder="1" applyAlignment="1">
      <alignment horizontal="center" vertical="top"/>
    </xf>
    <xf numFmtId="3" fontId="2" fillId="0" borderId="22" xfId="0" applyNumberFormat="1" applyFont="1" applyFill="1" applyBorder="1" applyAlignment="1">
      <alignment horizontal="center" vertical="top" wrapText="1"/>
    </xf>
    <xf numFmtId="164" fontId="7" fillId="0" borderId="49" xfId="0" applyNumberFormat="1" applyFont="1" applyBorder="1" applyAlignment="1">
      <alignment horizontal="center" vertical="top"/>
    </xf>
    <xf numFmtId="164" fontId="7" fillId="0" borderId="34" xfId="0" applyNumberFormat="1" applyFont="1" applyBorder="1" applyAlignment="1">
      <alignment horizontal="center" vertical="top"/>
    </xf>
    <xf numFmtId="0" fontId="3" fillId="7" borderId="43" xfId="0" applyFont="1" applyFill="1" applyBorder="1" applyAlignment="1">
      <alignment horizontal="center" vertical="top"/>
    </xf>
    <xf numFmtId="0" fontId="3" fillId="7" borderId="57" xfId="0" applyFont="1" applyFill="1" applyBorder="1" applyAlignment="1">
      <alignment horizontal="center" vertical="top"/>
    </xf>
    <xf numFmtId="164" fontId="2" fillId="8" borderId="34" xfId="0" applyNumberFormat="1" applyFont="1" applyFill="1" applyBorder="1" applyAlignment="1">
      <alignment horizontal="right" vertical="top"/>
    </xf>
    <xf numFmtId="164" fontId="3" fillId="4" borderId="17" xfId="0" applyNumberFormat="1" applyFont="1" applyFill="1" applyBorder="1" applyAlignment="1">
      <alignment horizontal="center" vertical="top"/>
    </xf>
    <xf numFmtId="3" fontId="2" fillId="8" borderId="67" xfId="0" applyNumberFormat="1" applyFont="1" applyFill="1" applyBorder="1" applyAlignment="1">
      <alignment horizontal="center" vertical="top"/>
    </xf>
    <xf numFmtId="3" fontId="2" fillId="8" borderId="65" xfId="0" applyNumberFormat="1" applyFont="1" applyFill="1" applyBorder="1" applyAlignment="1">
      <alignment horizontal="center" vertical="top"/>
    </xf>
    <xf numFmtId="3" fontId="2" fillId="8" borderId="44" xfId="0" applyNumberFormat="1" applyFont="1" applyFill="1" applyBorder="1" applyAlignment="1">
      <alignment horizontal="center" vertical="top"/>
    </xf>
    <xf numFmtId="3" fontId="2" fillId="8" borderId="35" xfId="0" applyNumberFormat="1" applyFont="1" applyFill="1" applyBorder="1" applyAlignment="1">
      <alignment horizontal="center" vertical="top"/>
    </xf>
    <xf numFmtId="3" fontId="2" fillId="8" borderId="31" xfId="0" applyNumberFormat="1" applyFont="1" applyFill="1" applyBorder="1" applyAlignment="1">
      <alignment horizontal="center" vertical="top"/>
    </xf>
    <xf numFmtId="3" fontId="2" fillId="8" borderId="19"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8" borderId="8" xfId="0" applyNumberFormat="1" applyFont="1" applyFill="1" applyBorder="1" applyAlignment="1">
      <alignment horizontal="center" vertical="top"/>
    </xf>
    <xf numFmtId="0" fontId="3" fillId="0" borderId="47" xfId="0" applyFont="1" applyFill="1" applyBorder="1" applyAlignment="1">
      <alignment horizontal="center" vertical="top"/>
    </xf>
    <xf numFmtId="164" fontId="8" fillId="8" borderId="3" xfId="0" applyNumberFormat="1" applyFont="1" applyFill="1" applyBorder="1" applyAlignment="1">
      <alignment horizontal="center" vertical="top"/>
    </xf>
    <xf numFmtId="3" fontId="2" fillId="0" borderId="8"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0" fontId="2" fillId="8" borderId="42" xfId="0" applyFont="1" applyFill="1" applyBorder="1" applyAlignment="1">
      <alignment horizontal="center" vertical="top" wrapText="1"/>
    </xf>
    <xf numFmtId="0" fontId="1" fillId="3" borderId="31" xfId="2" applyFont="1" applyFill="1" applyBorder="1" applyAlignment="1">
      <alignment horizontal="center" vertical="top"/>
    </xf>
    <xf numFmtId="0" fontId="1" fillId="3" borderId="71" xfId="2" applyFont="1" applyFill="1" applyBorder="1" applyAlignment="1">
      <alignment horizontal="center" vertical="top"/>
    </xf>
    <xf numFmtId="164" fontId="3" fillId="4" borderId="5"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164" fontId="3" fillId="7" borderId="57" xfId="0" applyNumberFormat="1" applyFont="1" applyFill="1" applyBorder="1" applyAlignment="1">
      <alignment horizontal="center" vertical="top"/>
    </xf>
    <xf numFmtId="164" fontId="3" fillId="7" borderId="43" xfId="0" applyNumberFormat="1" applyFont="1" applyFill="1" applyBorder="1" applyAlignment="1">
      <alignment horizontal="center" vertical="top"/>
    </xf>
    <xf numFmtId="0" fontId="2" fillId="8" borderId="46" xfId="0" applyFont="1" applyFill="1" applyBorder="1" applyAlignment="1">
      <alignment horizontal="center" vertical="top" wrapText="1"/>
    </xf>
    <xf numFmtId="164" fontId="8" fillId="8" borderId="55" xfId="0" applyNumberFormat="1" applyFont="1" applyFill="1" applyBorder="1" applyAlignment="1">
      <alignment horizontal="center" vertical="top"/>
    </xf>
    <xf numFmtId="164" fontId="8" fillId="8" borderId="34" xfId="0" applyNumberFormat="1" applyFont="1" applyFill="1" applyBorder="1" applyAlignment="1">
      <alignment horizontal="center" vertical="top"/>
    </xf>
    <xf numFmtId="164" fontId="3" fillId="2" borderId="24" xfId="0" applyNumberFormat="1" applyFont="1" applyFill="1" applyBorder="1" applyAlignment="1">
      <alignment horizontal="center" vertical="top"/>
    </xf>
    <xf numFmtId="164" fontId="3" fillId="9" borderId="24" xfId="0" applyNumberFormat="1" applyFont="1" applyFill="1" applyBorder="1" applyAlignment="1">
      <alignment horizontal="center" vertical="top"/>
    </xf>
    <xf numFmtId="164" fontId="7" fillId="8" borderId="47" xfId="0" applyNumberFormat="1" applyFont="1" applyFill="1" applyBorder="1" applyAlignment="1">
      <alignment horizontal="center" vertical="top"/>
    </xf>
    <xf numFmtId="0" fontId="8" fillId="0" borderId="63" xfId="0" applyFont="1" applyFill="1" applyBorder="1" applyAlignment="1">
      <alignment horizontal="center" vertical="top"/>
    </xf>
    <xf numFmtId="0" fontId="2" fillId="8" borderId="78" xfId="0" applyFont="1" applyFill="1" applyBorder="1" applyAlignment="1">
      <alignment horizontal="center" vertical="top"/>
    </xf>
    <xf numFmtId="49" fontId="2" fillId="8" borderId="13" xfId="0" applyNumberFormat="1" applyFont="1" applyFill="1" applyBorder="1" applyAlignment="1">
      <alignment horizontal="center" vertical="top"/>
    </xf>
    <xf numFmtId="0" fontId="2" fillId="0" borderId="70" xfId="0" applyFont="1" applyFill="1" applyBorder="1" applyAlignment="1">
      <alignment horizontal="center" vertical="top"/>
    </xf>
    <xf numFmtId="0" fontId="2" fillId="8" borderId="54" xfId="0" applyFont="1" applyFill="1" applyBorder="1" applyAlignment="1">
      <alignment horizontal="left" vertical="top" wrapText="1"/>
    </xf>
    <xf numFmtId="164" fontId="7" fillId="8" borderId="0" xfId="0" applyNumberFormat="1" applyFont="1" applyFill="1" applyBorder="1" applyAlignment="1">
      <alignment horizontal="center" vertical="top"/>
    </xf>
    <xf numFmtId="164" fontId="3" fillId="9" borderId="25" xfId="0" applyNumberFormat="1" applyFont="1" applyFill="1" applyBorder="1" applyAlignment="1">
      <alignment horizontal="center" vertical="top"/>
    </xf>
    <xf numFmtId="164" fontId="2" fillId="8" borderId="9" xfId="0" applyNumberFormat="1" applyFont="1" applyFill="1" applyBorder="1" applyAlignment="1">
      <alignment horizontal="left" vertical="top" wrapText="1"/>
    </xf>
    <xf numFmtId="3" fontId="2" fillId="3" borderId="73" xfId="2" applyNumberFormat="1" applyFont="1" applyFill="1" applyBorder="1" applyAlignment="1">
      <alignment horizontal="center" vertical="top"/>
    </xf>
    <xf numFmtId="3" fontId="2" fillId="8" borderId="22" xfId="0" applyNumberFormat="1" applyFont="1" applyFill="1" applyBorder="1" applyAlignment="1">
      <alignment horizontal="center" vertical="top"/>
    </xf>
    <xf numFmtId="0" fontId="2" fillId="8" borderId="76" xfId="0" applyFont="1" applyFill="1" applyBorder="1" applyAlignment="1">
      <alignment horizontal="center" vertical="top"/>
    </xf>
    <xf numFmtId="0" fontId="2" fillId="8" borderId="22" xfId="0" applyFont="1" applyFill="1" applyBorder="1" applyAlignment="1">
      <alignment horizontal="center" vertical="top"/>
    </xf>
    <xf numFmtId="0" fontId="2" fillId="8" borderId="56" xfId="0" applyFont="1" applyFill="1" applyBorder="1" applyAlignment="1">
      <alignment horizontal="center" vertical="top"/>
    </xf>
    <xf numFmtId="1" fontId="2" fillId="3" borderId="12" xfId="2" applyNumberFormat="1" applyFont="1" applyFill="1" applyBorder="1" applyAlignment="1">
      <alignment horizontal="center" vertical="top"/>
    </xf>
    <xf numFmtId="1" fontId="2" fillId="3" borderId="65" xfId="2" applyNumberFormat="1" applyFont="1" applyFill="1" applyBorder="1" applyAlignment="1">
      <alignment horizontal="center" vertical="top"/>
    </xf>
    <xf numFmtId="0" fontId="2" fillId="8" borderId="31" xfId="0" applyFont="1" applyFill="1" applyBorder="1" applyAlignment="1">
      <alignment horizontal="center" vertical="top"/>
    </xf>
    <xf numFmtId="0" fontId="2" fillId="8" borderId="66" xfId="0" applyFont="1" applyFill="1" applyBorder="1" applyAlignment="1">
      <alignment horizontal="center" vertical="top"/>
    </xf>
    <xf numFmtId="1" fontId="2" fillId="8" borderId="78" xfId="0" applyNumberFormat="1" applyFont="1" applyFill="1" applyBorder="1" applyAlignment="1">
      <alignment horizontal="center" vertical="top"/>
    </xf>
    <xf numFmtId="164" fontId="2" fillId="8" borderId="49" xfId="0" applyNumberFormat="1" applyFont="1" applyFill="1" applyBorder="1" applyAlignment="1">
      <alignment horizontal="center" vertical="top"/>
    </xf>
    <xf numFmtId="164" fontId="3" fillId="7" borderId="44" xfId="0" applyNumberFormat="1" applyFont="1" applyFill="1" applyBorder="1" applyAlignment="1">
      <alignment horizontal="center" vertical="top"/>
    </xf>
    <xf numFmtId="0" fontId="2" fillId="0" borderId="16" xfId="0" applyFont="1" applyFill="1" applyBorder="1" applyAlignment="1">
      <alignment horizontal="center" vertical="top"/>
    </xf>
    <xf numFmtId="164" fontId="2" fillId="8" borderId="16" xfId="0" applyNumberFormat="1" applyFont="1" applyFill="1" applyBorder="1" applyAlignment="1">
      <alignment horizontal="center"/>
    </xf>
    <xf numFmtId="164" fontId="2" fillId="8" borderId="3" xfId="0" applyNumberFormat="1" applyFont="1" applyFill="1" applyBorder="1" applyAlignment="1">
      <alignment horizontal="center"/>
    </xf>
    <xf numFmtId="164" fontId="2" fillId="8" borderId="55" xfId="0" applyNumberFormat="1" applyFont="1" applyFill="1" applyBorder="1" applyAlignment="1">
      <alignment horizontal="center" vertical="top"/>
    </xf>
    <xf numFmtId="164" fontId="3" fillId="2" borderId="43" xfId="0" applyNumberFormat="1" applyFont="1" applyFill="1" applyBorder="1" applyAlignment="1">
      <alignment horizontal="center" vertical="top"/>
    </xf>
    <xf numFmtId="164" fontId="3" fillId="4" borderId="24" xfId="0" applyNumberFormat="1" applyFont="1" applyFill="1" applyBorder="1" applyAlignment="1">
      <alignment horizontal="center" vertical="top"/>
    </xf>
    <xf numFmtId="0" fontId="2" fillId="8" borderId="85" xfId="0" applyFont="1" applyFill="1" applyBorder="1" applyAlignment="1">
      <alignment horizontal="center" vertical="top"/>
    </xf>
    <xf numFmtId="49" fontId="3" fillId="8" borderId="22" xfId="0" applyNumberFormat="1" applyFont="1" applyFill="1" applyBorder="1" applyAlignment="1">
      <alignment horizontal="center" vertical="top"/>
    </xf>
    <xf numFmtId="164" fontId="2" fillId="8" borderId="82" xfId="0" applyNumberFormat="1" applyFont="1" applyFill="1" applyBorder="1" applyAlignment="1">
      <alignment horizontal="left" vertical="top" wrapText="1"/>
    </xf>
    <xf numFmtId="164" fontId="15" fillId="7" borderId="46" xfId="0" applyNumberFormat="1" applyFont="1" applyFill="1" applyBorder="1" applyAlignment="1">
      <alignment horizontal="center" vertical="top"/>
    </xf>
    <xf numFmtId="0" fontId="2" fillId="8" borderId="55" xfId="0" applyFont="1" applyFill="1" applyBorder="1" applyAlignment="1">
      <alignment horizontal="center" vertical="top" wrapText="1"/>
    </xf>
    <xf numFmtId="0" fontId="2" fillId="8" borderId="18" xfId="0" applyFont="1" applyFill="1" applyBorder="1" applyAlignment="1">
      <alignment horizontal="center" vertical="top"/>
    </xf>
    <xf numFmtId="164" fontId="2" fillId="8" borderId="6" xfId="0" applyNumberFormat="1" applyFont="1" applyFill="1" applyBorder="1" applyAlignment="1">
      <alignment horizontal="left" vertical="top" wrapText="1"/>
    </xf>
    <xf numFmtId="49" fontId="2" fillId="8" borderId="60" xfId="0" applyNumberFormat="1" applyFont="1" applyFill="1" applyBorder="1" applyAlignment="1">
      <alignment horizontal="center" vertical="top"/>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0" fontId="3" fillId="0" borderId="39" xfId="0" applyFont="1" applyBorder="1" applyAlignment="1">
      <alignment horizontal="center" vertical="center"/>
    </xf>
    <xf numFmtId="49" fontId="3" fillId="9" borderId="7" xfId="0" applyNumberFormat="1" applyFont="1" applyFill="1" applyBorder="1" applyAlignment="1">
      <alignment horizontal="center" vertical="top"/>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9" borderId="27" xfId="0" applyFont="1" applyFill="1" applyBorder="1" applyAlignment="1">
      <alignment horizontal="left" vertical="top" wrapText="1"/>
    </xf>
    <xf numFmtId="0" fontId="3" fillId="2" borderId="27" xfId="0" applyFont="1" applyFill="1" applyBorder="1" applyAlignment="1">
      <alignment horizontal="left" vertical="top" wrapText="1"/>
    </xf>
    <xf numFmtId="0" fontId="2" fillId="2" borderId="25" xfId="0" applyFont="1" applyFill="1" applyBorder="1" applyAlignment="1">
      <alignment horizontal="center" vertical="top" wrapText="1"/>
    </xf>
    <xf numFmtId="0" fontId="2" fillId="9" borderId="25" xfId="0" applyFont="1" applyFill="1" applyBorder="1" applyAlignment="1">
      <alignment horizontal="center" vertical="top"/>
    </xf>
    <xf numFmtId="49" fontId="3" fillId="2" borderId="8" xfId="0" applyNumberFormat="1" applyFont="1" applyFill="1" applyBorder="1" applyAlignment="1">
      <alignment horizontal="center" vertical="top"/>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0" fontId="5" fillId="0" borderId="7" xfId="0" applyFont="1" applyBorder="1" applyAlignment="1">
      <alignment vertical="top" wrapText="1"/>
    </xf>
    <xf numFmtId="0" fontId="2" fillId="4" borderId="25" xfId="0" applyFont="1" applyFill="1" applyBorder="1" applyAlignment="1">
      <alignment horizontal="center" vertical="top"/>
    </xf>
    <xf numFmtId="49" fontId="3" fillId="0" borderId="0" xfId="0" applyNumberFormat="1" applyFont="1" applyFill="1" applyBorder="1" applyAlignment="1">
      <alignment horizontal="center" vertical="top" wrapText="1"/>
    </xf>
    <xf numFmtId="0" fontId="0" fillId="0" borderId="0" xfId="0" applyFont="1" applyBorder="1" applyAlignment="1">
      <alignment horizontal="right" vertical="top"/>
    </xf>
    <xf numFmtId="49" fontId="2" fillId="0" borderId="13" xfId="0" applyNumberFormat="1" applyFont="1" applyBorder="1" applyAlignment="1">
      <alignment horizontal="center" vertical="top"/>
    </xf>
    <xf numFmtId="49" fontId="3" fillId="8" borderId="13" xfId="0" applyNumberFormat="1" applyFont="1" applyFill="1" applyBorder="1" applyAlignment="1">
      <alignment horizontal="center" vertical="top"/>
    </xf>
    <xf numFmtId="0" fontId="2" fillId="8" borderId="80" xfId="0" applyFont="1" applyFill="1" applyBorder="1" applyAlignment="1">
      <alignment horizontal="center" vertical="top"/>
    </xf>
    <xf numFmtId="0" fontId="2" fillId="0" borderId="4" xfId="0" applyFont="1" applyBorder="1" applyAlignment="1">
      <alignment horizontal="center" vertical="top"/>
    </xf>
    <xf numFmtId="164" fontId="7" fillId="3" borderId="87" xfId="0" applyNumberFormat="1" applyFont="1" applyFill="1" applyBorder="1" applyAlignment="1">
      <alignment horizontal="center" vertical="top" wrapText="1"/>
    </xf>
    <xf numFmtId="164" fontId="7" fillId="3" borderId="4" xfId="0" applyNumberFormat="1" applyFont="1" applyFill="1" applyBorder="1" applyAlignment="1">
      <alignment horizontal="center" vertical="top" wrapText="1"/>
    </xf>
    <xf numFmtId="164" fontId="7" fillId="3" borderId="75" xfId="0" applyNumberFormat="1" applyFont="1" applyFill="1" applyBorder="1" applyAlignment="1">
      <alignment horizontal="center" vertical="top" wrapText="1"/>
    </xf>
    <xf numFmtId="0" fontId="18" fillId="8" borderId="0" xfId="0" applyFont="1" applyFill="1" applyBorder="1" applyAlignment="1">
      <alignment vertical="top" wrapText="1"/>
    </xf>
    <xf numFmtId="0" fontId="18" fillId="8" borderId="84" xfId="0" applyFont="1" applyFill="1" applyBorder="1" applyAlignment="1">
      <alignment vertical="top" wrapText="1"/>
    </xf>
    <xf numFmtId="49" fontId="7" fillId="8" borderId="71" xfId="0" applyNumberFormat="1" applyFont="1" applyFill="1" applyBorder="1" applyAlignment="1">
      <alignment horizontal="center" vertical="center" wrapText="1"/>
    </xf>
    <xf numFmtId="49" fontId="7" fillId="8" borderId="62" xfId="0" applyNumberFormat="1" applyFont="1" applyFill="1" applyBorder="1" applyAlignment="1">
      <alignment horizontal="center" vertical="center" wrapText="1"/>
    </xf>
    <xf numFmtId="164" fontId="2" fillId="8" borderId="79" xfId="0" applyNumberFormat="1" applyFont="1" applyFill="1" applyBorder="1" applyAlignment="1">
      <alignment horizontal="left" vertical="top" wrapText="1"/>
    </xf>
    <xf numFmtId="0" fontId="2" fillId="0" borderId="84" xfId="0" applyFont="1" applyFill="1" applyBorder="1" applyAlignment="1">
      <alignment vertical="top" wrapText="1"/>
    </xf>
    <xf numFmtId="0" fontId="2" fillId="0" borderId="78" xfId="0" applyFont="1" applyFill="1" applyBorder="1" applyAlignment="1">
      <alignment horizontal="center" vertical="top"/>
    </xf>
    <xf numFmtId="0" fontId="2" fillId="8" borderId="42" xfId="0" applyFont="1" applyFill="1" applyBorder="1" applyAlignment="1">
      <alignment vertical="top" wrapText="1"/>
    </xf>
    <xf numFmtId="49" fontId="7" fillId="8" borderId="88" xfId="0" applyNumberFormat="1" applyFont="1" applyFill="1" applyBorder="1" applyAlignment="1">
      <alignment horizontal="center" vertical="center" wrapText="1"/>
    </xf>
    <xf numFmtId="0" fontId="2" fillId="0" borderId="46" xfId="0" applyFont="1" applyFill="1" applyBorder="1" applyAlignment="1">
      <alignment horizontal="center" vertical="top"/>
    </xf>
    <xf numFmtId="49" fontId="3" fillId="8" borderId="56" xfId="0" applyNumberFormat="1" applyFont="1" applyFill="1" applyBorder="1" applyAlignment="1">
      <alignment horizontal="center" vertical="top"/>
    </xf>
    <xf numFmtId="0" fontId="5" fillId="0" borderId="7" xfId="0" applyFont="1" applyBorder="1" applyAlignment="1">
      <alignment vertical="top" wrapText="1"/>
    </xf>
    <xf numFmtId="0" fontId="2" fillId="3" borderId="31" xfId="2" applyFont="1" applyFill="1" applyBorder="1" applyAlignment="1">
      <alignment horizontal="center" vertical="top"/>
    </xf>
    <xf numFmtId="0" fontId="2" fillId="3" borderId="71" xfId="2" applyFont="1" applyFill="1" applyBorder="1" applyAlignment="1">
      <alignment horizontal="center" vertical="top"/>
    </xf>
    <xf numFmtId="0" fontId="2" fillId="3" borderId="66" xfId="2" applyFont="1" applyFill="1" applyBorder="1" applyAlignment="1">
      <alignment horizontal="center" vertical="top"/>
    </xf>
    <xf numFmtId="49" fontId="3" fillId="8" borderId="76" xfId="0" applyNumberFormat="1" applyFont="1" applyFill="1" applyBorder="1" applyAlignment="1">
      <alignment horizontal="center" vertical="top" wrapText="1"/>
    </xf>
    <xf numFmtId="0" fontId="2" fillId="8" borderId="77" xfId="0" applyFont="1" applyFill="1" applyBorder="1" applyAlignment="1">
      <alignment horizontal="center" vertical="top"/>
    </xf>
    <xf numFmtId="164" fontId="7" fillId="8" borderId="53" xfId="0" applyNumberFormat="1" applyFont="1" applyFill="1" applyBorder="1" applyAlignment="1">
      <alignment horizontal="center" vertical="top"/>
    </xf>
    <xf numFmtId="0" fontId="2" fillId="0" borderId="86" xfId="0" applyFont="1" applyFill="1" applyBorder="1" applyAlignment="1">
      <alignment vertical="top" wrapText="1"/>
    </xf>
    <xf numFmtId="0" fontId="2" fillId="0" borderId="89" xfId="0" applyFont="1" applyFill="1" applyBorder="1" applyAlignment="1">
      <alignment horizontal="center" vertical="top"/>
    </xf>
    <xf numFmtId="0" fontId="2" fillId="0" borderId="80" xfId="0" applyFont="1" applyFill="1" applyBorder="1" applyAlignment="1">
      <alignment horizontal="center" vertical="top"/>
    </xf>
    <xf numFmtId="164" fontId="8" fillId="8" borderId="42" xfId="0" applyNumberFormat="1" applyFont="1" applyFill="1" applyBorder="1" applyAlignment="1">
      <alignment horizontal="center" vertical="top"/>
    </xf>
    <xf numFmtId="49" fontId="3" fillId="7" borderId="19"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49" fontId="3" fillId="7" borderId="31" xfId="0" applyNumberFormat="1" applyFont="1" applyFill="1" applyBorder="1" applyAlignment="1">
      <alignment horizontal="center" vertical="top" wrapText="1"/>
    </xf>
    <xf numFmtId="49" fontId="3" fillId="7" borderId="40" xfId="0" applyNumberFormat="1" applyFont="1" applyFill="1" applyBorder="1" applyAlignment="1">
      <alignment horizontal="center" vertical="top" wrapText="1"/>
    </xf>
    <xf numFmtId="49" fontId="3" fillId="7" borderId="50" xfId="0" applyNumberFormat="1" applyFont="1" applyFill="1" applyBorder="1" applyAlignment="1">
      <alignment horizontal="center" vertical="top" wrapText="1"/>
    </xf>
    <xf numFmtId="49" fontId="3" fillId="7" borderId="21" xfId="0" applyNumberFormat="1" applyFont="1" applyFill="1" applyBorder="1" applyAlignment="1">
      <alignment horizontal="center" vertical="top" wrapText="1"/>
    </xf>
    <xf numFmtId="0" fontId="5" fillId="7" borderId="21" xfId="0" applyFont="1" applyFill="1" applyBorder="1" applyAlignment="1">
      <alignment horizontal="left" vertical="top" wrapText="1"/>
    </xf>
    <xf numFmtId="0" fontId="2" fillId="7" borderId="21" xfId="0" applyFont="1" applyFill="1" applyBorder="1" applyAlignment="1">
      <alignment horizontal="center" vertical="center" textRotation="90" wrapText="1"/>
    </xf>
    <xf numFmtId="49" fontId="2" fillId="7" borderId="21" xfId="0" applyNumberFormat="1" applyFont="1" applyFill="1" applyBorder="1" applyAlignment="1">
      <alignment horizontal="center" vertical="top"/>
    </xf>
    <xf numFmtId="49" fontId="2" fillId="7" borderId="44" xfId="0" applyNumberFormat="1" applyFont="1" applyFill="1" applyBorder="1" applyAlignment="1">
      <alignment horizontal="center" vertical="top" wrapText="1"/>
    </xf>
    <xf numFmtId="0" fontId="3" fillId="3" borderId="22" xfId="0" applyFont="1" applyFill="1" applyBorder="1" applyAlignment="1">
      <alignment horizontal="left" vertical="top" wrapText="1"/>
    </xf>
    <xf numFmtId="49" fontId="2" fillId="8" borderId="16" xfId="0" applyNumberFormat="1" applyFont="1" applyFill="1" applyBorder="1" applyAlignment="1">
      <alignment horizontal="center" vertical="top" wrapText="1"/>
    </xf>
    <xf numFmtId="0" fontId="12" fillId="7" borderId="43" xfId="0" applyFont="1" applyFill="1" applyBorder="1" applyAlignment="1">
      <alignment vertical="top" wrapText="1"/>
    </xf>
    <xf numFmtId="0" fontId="5" fillId="7" borderId="21" xfId="0" applyFont="1" applyFill="1" applyBorder="1" applyAlignment="1">
      <alignment horizontal="center" vertical="top"/>
    </xf>
    <xf numFmtId="49" fontId="3" fillId="7" borderId="50" xfId="0" applyNumberFormat="1" applyFont="1" applyFill="1" applyBorder="1" applyAlignment="1">
      <alignment horizontal="center" vertical="top"/>
    </xf>
    <xf numFmtId="164" fontId="7" fillId="0" borderId="16" xfId="0" applyNumberFormat="1" applyFont="1" applyBorder="1" applyAlignment="1">
      <alignment horizontal="center" vertical="top"/>
    </xf>
    <xf numFmtId="164" fontId="7" fillId="0" borderId="47" xfId="0" applyNumberFormat="1" applyFont="1" applyBorder="1" applyAlignment="1">
      <alignment horizontal="center" vertical="top"/>
    </xf>
    <xf numFmtId="3" fontId="2" fillId="8" borderId="60" xfId="0" applyNumberFormat="1" applyFont="1" applyFill="1" applyBorder="1" applyAlignment="1">
      <alignment horizontal="center" vertical="top"/>
    </xf>
    <xf numFmtId="0" fontId="2" fillId="8" borderId="4" xfId="0" applyFont="1" applyFill="1" applyBorder="1" applyAlignment="1">
      <alignment horizontal="center" vertical="top" wrapText="1"/>
    </xf>
    <xf numFmtId="0" fontId="2" fillId="0" borderId="82" xfId="0" applyFont="1" applyFill="1" applyBorder="1" applyAlignment="1">
      <alignment vertical="top" wrapText="1"/>
    </xf>
    <xf numFmtId="49" fontId="2" fillId="8" borderId="3" xfId="0" applyNumberFormat="1" applyFont="1" applyFill="1" applyBorder="1" applyAlignment="1">
      <alignment horizontal="center" vertical="top" wrapText="1"/>
    </xf>
    <xf numFmtId="0" fontId="2" fillId="8" borderId="6" xfId="0" applyFont="1" applyFill="1" applyBorder="1" applyAlignment="1">
      <alignment vertical="top" wrapText="1"/>
    </xf>
    <xf numFmtId="0" fontId="2" fillId="0" borderId="50" xfId="0" applyFont="1" applyFill="1" applyBorder="1" applyAlignment="1">
      <alignment horizontal="center" vertical="top" textRotation="90" wrapText="1"/>
    </xf>
    <xf numFmtId="0" fontId="2" fillId="3" borderId="22" xfId="0" applyFont="1" applyFill="1" applyBorder="1" applyAlignment="1">
      <alignment horizontal="left" vertical="top" wrapText="1"/>
    </xf>
    <xf numFmtId="164" fontId="2" fillId="8" borderId="87" xfId="0" applyNumberFormat="1" applyFont="1" applyFill="1" applyBorder="1" applyAlignment="1">
      <alignment vertical="top" wrapText="1"/>
    </xf>
    <xf numFmtId="164" fontId="2" fillId="8" borderId="54" xfId="0" applyNumberFormat="1" applyFont="1" applyFill="1" applyBorder="1" applyAlignment="1">
      <alignment vertical="top" wrapText="1"/>
    </xf>
    <xf numFmtId="3" fontId="2" fillId="8" borderId="73" xfId="0" applyNumberFormat="1" applyFont="1" applyFill="1" applyBorder="1" applyAlignment="1">
      <alignment horizontal="center" vertical="top"/>
    </xf>
    <xf numFmtId="164" fontId="2" fillId="8" borderId="14" xfId="0" applyNumberFormat="1" applyFont="1" applyFill="1" applyBorder="1" applyAlignment="1">
      <alignment vertical="top" wrapText="1"/>
    </xf>
    <xf numFmtId="0" fontId="2" fillId="8" borderId="50" xfId="0" applyFont="1" applyFill="1" applyBorder="1" applyAlignment="1">
      <alignment horizontal="left" vertical="top" wrapText="1"/>
    </xf>
    <xf numFmtId="0" fontId="2" fillId="8" borderId="91" xfId="0" applyFont="1" applyFill="1" applyBorder="1" applyAlignment="1">
      <alignment horizontal="left" vertical="top" wrapText="1"/>
    </xf>
    <xf numFmtId="0" fontId="2" fillId="0" borderId="81" xfId="0" applyFont="1" applyBorder="1" applyAlignment="1">
      <alignment vertical="top" wrapText="1"/>
    </xf>
    <xf numFmtId="0" fontId="2" fillId="8" borderId="69" xfId="0" applyFont="1" applyFill="1" applyBorder="1" applyAlignment="1">
      <alignment horizontal="left" vertical="top" wrapText="1"/>
    </xf>
    <xf numFmtId="0" fontId="2" fillId="0" borderId="14" xfId="0" applyFont="1" applyFill="1" applyBorder="1" applyAlignment="1">
      <alignment horizontal="left" vertical="top" wrapText="1"/>
    </xf>
    <xf numFmtId="0" fontId="2" fillId="8" borderId="42" xfId="0" applyFont="1" applyFill="1" applyBorder="1" applyAlignment="1">
      <alignment vertical="top"/>
    </xf>
    <xf numFmtId="0" fontId="5" fillId="8" borderId="6" xfId="0" applyFont="1" applyFill="1" applyBorder="1" applyAlignment="1">
      <alignment vertical="top" wrapText="1"/>
    </xf>
    <xf numFmtId="3" fontId="2" fillId="8" borderId="13" xfId="0" applyNumberFormat="1" applyFont="1" applyFill="1" applyBorder="1" applyAlignment="1">
      <alignment horizontal="center" vertical="top"/>
    </xf>
    <xf numFmtId="164" fontId="3" fillId="7" borderId="42" xfId="0" applyNumberFormat="1" applyFont="1" applyFill="1" applyBorder="1" applyAlignment="1">
      <alignment horizontal="center" vertical="top"/>
    </xf>
    <xf numFmtId="164" fontId="3" fillId="7" borderId="3" xfId="0" applyNumberFormat="1" applyFont="1" applyFill="1" applyBorder="1" applyAlignment="1">
      <alignment horizontal="center" vertical="top"/>
    </xf>
    <xf numFmtId="0" fontId="2" fillId="8" borderId="34" xfId="0" applyFont="1" applyFill="1" applyBorder="1" applyAlignment="1">
      <alignment horizontal="center" vertical="top" wrapText="1"/>
    </xf>
    <xf numFmtId="0" fontId="2" fillId="8" borderId="3" xfId="0" applyFont="1" applyFill="1" applyBorder="1" applyAlignment="1">
      <alignment horizontal="center" vertical="top"/>
    </xf>
    <xf numFmtId="0" fontId="2" fillId="8" borderId="16" xfId="0" applyFont="1" applyFill="1" applyBorder="1" applyAlignment="1">
      <alignment horizontal="center" vertical="top"/>
    </xf>
    <xf numFmtId="164" fontId="2" fillId="8" borderId="16" xfId="0" applyNumberFormat="1" applyFont="1" applyFill="1" applyBorder="1" applyAlignment="1">
      <alignment horizontal="center" vertical="top"/>
    </xf>
    <xf numFmtId="0" fontId="2" fillId="0" borderId="13" xfId="0" applyFont="1" applyFill="1" applyBorder="1" applyAlignment="1">
      <alignment horizontal="center" vertical="top"/>
    </xf>
    <xf numFmtId="0" fontId="2" fillId="8" borderId="46" xfId="0" applyFont="1" applyFill="1" applyBorder="1" applyAlignment="1">
      <alignment vertical="top" wrapText="1"/>
    </xf>
    <xf numFmtId="0" fontId="2" fillId="8" borderId="22" xfId="0" applyFont="1" applyFill="1" applyBorder="1" applyAlignment="1">
      <alignment vertical="top"/>
    </xf>
    <xf numFmtId="0" fontId="2" fillId="0" borderId="90" xfId="0" applyFont="1" applyFill="1" applyBorder="1" applyAlignment="1">
      <alignment horizontal="center" vertical="top"/>
    </xf>
    <xf numFmtId="0" fontId="8" fillId="8" borderId="7" xfId="0" applyFont="1" applyFill="1" applyBorder="1" applyAlignment="1">
      <alignment vertical="top" wrapText="1"/>
    </xf>
    <xf numFmtId="0" fontId="1" fillId="8" borderId="40" xfId="0" applyFont="1" applyFill="1" applyBorder="1" applyAlignment="1">
      <alignment horizontal="center" vertical="top"/>
    </xf>
    <xf numFmtId="0" fontId="2" fillId="8" borderId="40" xfId="0" applyFont="1" applyFill="1" applyBorder="1" applyAlignment="1">
      <alignment horizontal="center" vertical="top"/>
    </xf>
    <xf numFmtId="49" fontId="2" fillId="8" borderId="8" xfId="0" applyNumberFormat="1" applyFont="1" applyFill="1" applyBorder="1" applyAlignment="1">
      <alignment horizontal="center" vertical="center"/>
    </xf>
    <xf numFmtId="49" fontId="2" fillId="8" borderId="44" xfId="0" applyNumberFormat="1" applyFont="1" applyFill="1" applyBorder="1" applyAlignment="1">
      <alignment horizontal="center" vertical="center"/>
    </xf>
    <xf numFmtId="49" fontId="7" fillId="8" borderId="73" xfId="0" applyNumberFormat="1" applyFont="1" applyFill="1" applyBorder="1" applyAlignment="1">
      <alignment horizontal="center" vertical="center" wrapText="1"/>
    </xf>
    <xf numFmtId="49" fontId="7" fillId="8" borderId="73" xfId="0" applyNumberFormat="1" applyFont="1" applyFill="1" applyBorder="1" applyAlignment="1">
      <alignment horizontal="center" vertical="center"/>
    </xf>
    <xf numFmtId="164" fontId="2" fillId="0" borderId="16" xfId="0" applyNumberFormat="1" applyFont="1" applyBorder="1" applyAlignment="1">
      <alignment horizontal="center" vertical="top" wrapText="1"/>
    </xf>
    <xf numFmtId="164" fontId="2" fillId="0" borderId="46" xfId="0" applyNumberFormat="1" applyFont="1" applyFill="1" applyBorder="1" applyAlignment="1">
      <alignment horizontal="center" vertical="top"/>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49" fontId="3" fillId="8" borderId="40" xfId="0" applyNumberFormat="1" applyFont="1" applyFill="1" applyBorder="1" applyAlignment="1">
      <alignment horizontal="center" vertical="top" wrapText="1"/>
    </xf>
    <xf numFmtId="49" fontId="3" fillId="8" borderId="50" xfId="0" applyNumberFormat="1" applyFont="1" applyFill="1" applyBorder="1" applyAlignment="1">
      <alignment horizontal="center" vertical="top"/>
    </xf>
    <xf numFmtId="49" fontId="3" fillId="8" borderId="50" xfId="0" applyNumberFormat="1" applyFont="1" applyFill="1" applyBorder="1" applyAlignment="1">
      <alignment horizontal="center" vertical="top" wrapText="1"/>
    </xf>
    <xf numFmtId="0" fontId="8" fillId="8" borderId="58" xfId="0" applyFont="1" applyFill="1" applyBorder="1" applyAlignment="1">
      <alignment vertical="top" wrapText="1"/>
    </xf>
    <xf numFmtId="1" fontId="2" fillId="8" borderId="12" xfId="0" applyNumberFormat="1" applyFont="1" applyFill="1" applyBorder="1" applyAlignment="1">
      <alignment horizontal="center" vertical="top"/>
    </xf>
    <xf numFmtId="1" fontId="2" fillId="8" borderId="65" xfId="0" applyNumberFormat="1" applyFont="1" applyFill="1" applyBorder="1" applyAlignment="1">
      <alignment horizontal="center" vertical="top"/>
    </xf>
    <xf numFmtId="3" fontId="2" fillId="8" borderId="56" xfId="0" applyNumberFormat="1" applyFont="1" applyFill="1" applyBorder="1" applyAlignment="1">
      <alignment horizontal="center" vertical="top"/>
    </xf>
    <xf numFmtId="0" fontId="0" fillId="0" borderId="40" xfId="0" applyFont="1" applyBorder="1" applyAlignment="1">
      <alignment horizontal="left" vertical="top" wrapText="1"/>
    </xf>
    <xf numFmtId="3" fontId="2" fillId="8" borderId="66" xfId="0" applyNumberFormat="1" applyFont="1" applyFill="1" applyBorder="1" applyAlignment="1">
      <alignment horizontal="center" vertical="top"/>
    </xf>
    <xf numFmtId="3" fontId="2" fillId="8" borderId="62" xfId="0" applyNumberFormat="1" applyFont="1" applyFill="1" applyBorder="1" applyAlignment="1">
      <alignment horizontal="center" vertical="top"/>
    </xf>
    <xf numFmtId="0" fontId="18" fillId="8" borderId="93" xfId="0" applyFont="1" applyFill="1" applyBorder="1" applyAlignment="1">
      <alignment vertical="top" wrapText="1"/>
    </xf>
    <xf numFmtId="0" fontId="2" fillId="8" borderId="74" xfId="0" applyFont="1" applyFill="1" applyBorder="1" applyAlignment="1">
      <alignment horizontal="center" vertical="top"/>
    </xf>
    <xf numFmtId="0" fontId="0" fillId="0" borderId="40" xfId="0" applyFont="1" applyBorder="1" applyAlignment="1">
      <alignment horizontal="center" vertical="center" textRotation="90" wrapText="1"/>
    </xf>
    <xf numFmtId="49" fontId="2" fillId="8" borderId="18" xfId="0" applyNumberFormat="1" applyFont="1" applyFill="1" applyBorder="1" applyAlignment="1">
      <alignment horizontal="center" vertical="top"/>
    </xf>
    <xf numFmtId="0" fontId="0" fillId="8" borderId="40" xfId="0" applyFont="1" applyFill="1" applyBorder="1" applyAlignment="1">
      <alignment horizontal="left" vertical="top" wrapText="1"/>
    </xf>
    <xf numFmtId="0" fontId="8" fillId="3" borderId="71" xfId="2" applyFont="1" applyFill="1" applyBorder="1" applyAlignment="1">
      <alignment horizontal="center" vertical="top"/>
    </xf>
    <xf numFmtId="0" fontId="8" fillId="3" borderId="66" xfId="2" applyFont="1" applyFill="1" applyBorder="1" applyAlignment="1">
      <alignment horizontal="center" vertical="top"/>
    </xf>
    <xf numFmtId="0" fontId="8" fillId="0" borderId="72" xfId="1" applyFont="1" applyFill="1" applyBorder="1" applyAlignment="1">
      <alignment horizontal="center" vertical="top"/>
    </xf>
    <xf numFmtId="0" fontId="3" fillId="8" borderId="19" xfId="0" applyFont="1" applyFill="1" applyBorder="1" applyAlignment="1">
      <alignment horizontal="center" vertical="top"/>
    </xf>
    <xf numFmtId="0" fontId="3" fillId="8" borderId="0" xfId="0" applyFont="1" applyFill="1" applyBorder="1" applyAlignment="1">
      <alignment horizontal="center" vertical="top"/>
    </xf>
    <xf numFmtId="0" fontId="2" fillId="8" borderId="12" xfId="0" applyFont="1" applyFill="1" applyBorder="1" applyAlignment="1">
      <alignment horizontal="center" vertical="top" wrapText="1"/>
    </xf>
    <xf numFmtId="0" fontId="2" fillId="8" borderId="13" xfId="0" applyFont="1" applyFill="1" applyBorder="1" applyAlignment="1">
      <alignment horizontal="center" vertical="top" wrapText="1"/>
    </xf>
    <xf numFmtId="0" fontId="20" fillId="0" borderId="5" xfId="0" applyFont="1" applyBorder="1" applyAlignment="1">
      <alignment horizontal="center" vertical="center" wrapText="1"/>
    </xf>
    <xf numFmtId="0" fontId="2" fillId="8" borderId="50" xfId="0" applyFont="1" applyFill="1" applyBorder="1" applyAlignment="1">
      <alignment horizontal="center" vertical="top" textRotation="90" wrapText="1"/>
    </xf>
    <xf numFmtId="0" fontId="2" fillId="8" borderId="3" xfId="0" applyFont="1" applyFill="1" applyBorder="1" applyAlignment="1">
      <alignment horizontal="center" vertical="top" wrapText="1"/>
    </xf>
    <xf numFmtId="49" fontId="3" fillId="9" borderId="6" xfId="0" applyNumberFormat="1" applyFont="1" applyFill="1" applyBorder="1" applyAlignment="1">
      <alignment horizontal="center" vertical="top"/>
    </xf>
    <xf numFmtId="164" fontId="2" fillId="8" borderId="11" xfId="0" applyNumberFormat="1" applyFont="1" applyFill="1" applyBorder="1" applyAlignment="1">
      <alignment horizontal="left" vertical="top" wrapText="1"/>
    </xf>
    <xf numFmtId="3" fontId="2" fillId="8" borderId="1" xfId="0" applyNumberFormat="1" applyFont="1" applyFill="1" applyBorder="1" applyAlignment="1">
      <alignment horizontal="center" vertical="top"/>
    </xf>
    <xf numFmtId="3" fontId="2" fillId="8" borderId="94" xfId="0" applyNumberFormat="1" applyFont="1" applyFill="1" applyBorder="1" applyAlignment="1">
      <alignment horizontal="center" vertical="top"/>
    </xf>
    <xf numFmtId="0" fontId="8" fillId="0" borderId="54" xfId="0" applyFont="1" applyBorder="1" applyAlignment="1">
      <alignment vertical="top" wrapText="1"/>
    </xf>
    <xf numFmtId="0" fontId="2" fillId="0" borderId="71" xfId="1" applyFont="1" applyBorder="1" applyAlignment="1">
      <alignment horizontal="center" vertical="top"/>
    </xf>
    <xf numFmtId="0" fontId="2" fillId="0" borderId="71" xfId="1" applyFont="1" applyFill="1" applyBorder="1" applyAlignment="1">
      <alignment horizontal="center" vertical="top"/>
    </xf>
    <xf numFmtId="0" fontId="2" fillId="0" borderId="62" xfId="1" applyFont="1" applyFill="1" applyBorder="1" applyAlignment="1">
      <alignment horizontal="center" vertical="top"/>
    </xf>
    <xf numFmtId="49" fontId="19" fillId="8" borderId="12"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0" fontId="2" fillId="9" borderId="25" xfId="0" applyFont="1" applyFill="1" applyBorder="1" applyAlignment="1">
      <alignment horizontal="center" vertical="top"/>
    </xf>
    <xf numFmtId="0" fontId="3" fillId="2" borderId="25" xfId="0" applyFont="1" applyFill="1" applyBorder="1" applyAlignment="1">
      <alignment horizontal="left" vertical="top" wrapText="1"/>
    </xf>
    <xf numFmtId="0" fontId="2" fillId="8" borderId="76" xfId="0" applyFont="1" applyFill="1" applyBorder="1" applyAlignment="1">
      <alignment horizontal="left" vertical="top" wrapText="1"/>
    </xf>
    <xf numFmtId="0" fontId="2" fillId="2" borderId="24" xfId="0" applyFont="1" applyFill="1" applyBorder="1" applyAlignment="1">
      <alignment horizontal="center" vertical="top" wrapText="1"/>
    </xf>
    <xf numFmtId="0" fontId="2" fillId="2" borderId="25" xfId="0" applyFont="1" applyFill="1" applyBorder="1" applyAlignment="1">
      <alignment horizontal="center" vertical="top" wrapText="1"/>
    </xf>
    <xf numFmtId="0" fontId="3" fillId="0" borderId="39" xfId="0" applyFont="1" applyBorder="1" applyAlignment="1">
      <alignment horizontal="center" vertical="center"/>
    </xf>
    <xf numFmtId="164" fontId="2" fillId="8" borderId="3"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0" fontId="2" fillId="8" borderId="3" xfId="0" applyFont="1" applyFill="1" applyBorder="1" applyAlignment="1">
      <alignment horizontal="center" vertical="top"/>
    </xf>
    <xf numFmtId="0" fontId="2" fillId="8" borderId="16" xfId="0" applyFont="1" applyFill="1" applyBorder="1" applyAlignment="1">
      <alignment horizontal="center" vertical="top"/>
    </xf>
    <xf numFmtId="0" fontId="7" fillId="8" borderId="12" xfId="0" applyFont="1" applyFill="1" applyBorder="1" applyAlignment="1">
      <alignment horizontal="center" vertical="center" textRotation="90" wrapText="1"/>
    </xf>
    <xf numFmtId="49" fontId="3" fillId="2" borderId="25" xfId="0" applyNumberFormat="1" applyFont="1" applyFill="1" applyBorder="1" applyAlignment="1">
      <alignment horizontal="left" vertical="top"/>
    </xf>
    <xf numFmtId="164" fontId="7" fillId="8" borderId="3" xfId="0" applyNumberFormat="1" applyFont="1" applyFill="1" applyBorder="1" applyAlignment="1">
      <alignment horizontal="center" vertical="top"/>
    </xf>
    <xf numFmtId="164" fontId="7" fillId="8" borderId="16"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0" fontId="2" fillId="8" borderId="42" xfId="0" applyFont="1" applyFill="1" applyBorder="1" applyAlignment="1">
      <alignment horizontal="center" vertical="top"/>
    </xf>
    <xf numFmtId="164" fontId="2" fillId="8" borderId="65"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8" fillId="3" borderId="77" xfId="2" applyFont="1" applyFill="1" applyBorder="1" applyAlignment="1">
      <alignment horizontal="center" vertical="top"/>
    </xf>
    <xf numFmtId="49" fontId="7" fillId="8" borderId="62" xfId="0" applyNumberFormat="1" applyFont="1" applyFill="1" applyBorder="1" applyAlignment="1">
      <alignment horizontal="center" vertical="center"/>
    </xf>
    <xf numFmtId="0" fontId="2" fillId="8" borderId="12" xfId="0" applyFont="1" applyFill="1" applyBorder="1" applyAlignment="1">
      <alignment horizontal="center" vertical="top"/>
    </xf>
    <xf numFmtId="0" fontId="2" fillId="8" borderId="13" xfId="0" applyFont="1" applyFill="1" applyBorder="1" applyAlignment="1">
      <alignment horizontal="center" vertical="top"/>
    </xf>
    <xf numFmtId="49" fontId="3" fillId="0" borderId="31" xfId="0" applyNumberFormat="1" applyFont="1" applyBorder="1" applyAlignment="1">
      <alignment horizontal="center" vertical="top"/>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0" borderId="12" xfId="0" applyNumberFormat="1" applyFont="1" applyBorder="1" applyAlignment="1">
      <alignment horizontal="center" vertical="top"/>
    </xf>
    <xf numFmtId="0" fontId="2" fillId="8" borderId="12" xfId="0" applyFont="1" applyFill="1" applyBorder="1" applyAlignment="1">
      <alignment horizontal="left" vertical="top" wrapText="1"/>
    </xf>
    <xf numFmtId="49" fontId="3" fillId="2" borderId="25" xfId="0" applyNumberFormat="1" applyFont="1" applyFill="1" applyBorder="1" applyAlignment="1">
      <alignment horizontal="left" vertical="top"/>
    </xf>
    <xf numFmtId="49" fontId="2" fillId="8" borderId="3" xfId="0" applyNumberFormat="1" applyFont="1" applyFill="1" applyBorder="1" applyAlignment="1">
      <alignment horizontal="center" vertical="center" wrapText="1"/>
    </xf>
    <xf numFmtId="164" fontId="7" fillId="8" borderId="4" xfId="0" applyNumberFormat="1" applyFont="1" applyFill="1" applyBorder="1" applyAlignment="1">
      <alignment horizontal="center" vertical="top"/>
    </xf>
    <xf numFmtId="164" fontId="7" fillId="8" borderId="3" xfId="0" applyNumberFormat="1" applyFont="1" applyFill="1" applyBorder="1" applyAlignment="1">
      <alignment horizontal="center" vertical="top"/>
    </xf>
    <xf numFmtId="164" fontId="7" fillId="8" borderId="16"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49" fontId="3" fillId="0" borderId="22" xfId="0" applyNumberFormat="1" applyFont="1" applyBorder="1" applyAlignment="1">
      <alignment horizontal="center" vertical="top"/>
    </xf>
    <xf numFmtId="49" fontId="3" fillId="2" borderId="12" xfId="0" applyNumberFormat="1" applyFont="1" applyFill="1" applyBorder="1" applyAlignment="1">
      <alignment horizontal="center" vertical="top"/>
    </xf>
    <xf numFmtId="49" fontId="3" fillId="7" borderId="12" xfId="0" applyNumberFormat="1" applyFont="1" applyFill="1" applyBorder="1" applyAlignment="1">
      <alignment horizontal="center" vertical="top"/>
    </xf>
    <xf numFmtId="49" fontId="3" fillId="8" borderId="76" xfId="0" applyNumberFormat="1" applyFont="1" applyFill="1" applyBorder="1" applyAlignment="1">
      <alignment horizontal="center" vertical="top"/>
    </xf>
    <xf numFmtId="0" fontId="7" fillId="8" borderId="12" xfId="0" applyFont="1" applyFill="1" applyBorder="1" applyAlignment="1">
      <alignment horizontal="center" vertical="center" textRotation="90" wrapText="1"/>
    </xf>
    <xf numFmtId="49" fontId="2" fillId="8" borderId="31" xfId="0" applyNumberFormat="1" applyFont="1" applyFill="1" applyBorder="1" applyAlignment="1">
      <alignment horizontal="center" vertical="top"/>
    </xf>
    <xf numFmtId="49" fontId="2" fillId="8" borderId="42" xfId="0" applyNumberFormat="1" applyFont="1" applyFill="1" applyBorder="1" applyAlignment="1">
      <alignment horizontal="center" vertical="top" wrapText="1"/>
    </xf>
    <xf numFmtId="49" fontId="3" fillId="2" borderId="8" xfId="0" applyNumberFormat="1" applyFont="1" applyFill="1" applyBorder="1" applyAlignment="1">
      <alignment horizontal="center" vertical="top"/>
    </xf>
    <xf numFmtId="0" fontId="2" fillId="2" borderId="24" xfId="0" applyFont="1" applyFill="1" applyBorder="1" applyAlignment="1">
      <alignment horizontal="center" vertical="top" wrapText="1"/>
    </xf>
    <xf numFmtId="0" fontId="2" fillId="2" borderId="25" xfId="0" applyFont="1" applyFill="1" applyBorder="1" applyAlignment="1">
      <alignment horizontal="center" vertical="top" wrapText="1"/>
    </xf>
    <xf numFmtId="0" fontId="2" fillId="9" borderId="25" xfId="0" applyFont="1" applyFill="1" applyBorder="1" applyAlignment="1">
      <alignment horizontal="center" vertical="top"/>
    </xf>
    <xf numFmtId="0" fontId="2" fillId="8" borderId="76" xfId="0" applyFont="1" applyFill="1" applyBorder="1" applyAlignment="1">
      <alignment horizontal="left" vertical="top" wrapText="1"/>
    </xf>
    <xf numFmtId="49" fontId="2" fillId="8" borderId="4" xfId="0" applyNumberFormat="1" applyFont="1" applyFill="1" applyBorder="1" applyAlignment="1">
      <alignment horizontal="center" vertical="center" wrapText="1"/>
    </xf>
    <xf numFmtId="0" fontId="2" fillId="8" borderId="41" xfId="0" applyFont="1" applyFill="1" applyBorder="1" applyAlignment="1">
      <alignment vertical="top" wrapText="1"/>
    </xf>
    <xf numFmtId="49" fontId="3" fillId="2" borderId="19" xfId="0" applyNumberFormat="1" applyFont="1" applyFill="1" applyBorder="1" applyAlignment="1">
      <alignment horizontal="center" vertical="top"/>
    </xf>
    <xf numFmtId="3" fontId="2" fillId="0" borderId="0" xfId="0" applyNumberFormat="1" applyFont="1" applyFill="1" applyBorder="1" applyAlignment="1">
      <alignment horizontal="left" vertical="top" wrapText="1"/>
    </xf>
    <xf numFmtId="49" fontId="3" fillId="8" borderId="12" xfId="0" applyNumberFormat="1" applyFont="1" applyFill="1" applyBorder="1" applyAlignment="1">
      <alignment horizontal="center" vertical="top" wrapText="1"/>
    </xf>
    <xf numFmtId="0" fontId="2" fillId="8" borderId="12" xfId="0" applyFont="1" applyFill="1" applyBorder="1" applyAlignment="1">
      <alignment horizontal="center" vertical="center" textRotation="90" wrapText="1"/>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49" fontId="3" fillId="8" borderId="20" xfId="0" applyNumberFormat="1" applyFont="1" applyFill="1" applyBorder="1" applyAlignment="1">
      <alignment horizontal="center" vertical="top"/>
    </xf>
    <xf numFmtId="0" fontId="2" fillId="8" borderId="90" xfId="0" applyFont="1" applyFill="1" applyBorder="1" applyAlignment="1">
      <alignment horizontal="center" vertical="top"/>
    </xf>
    <xf numFmtId="0" fontId="2" fillId="0" borderId="66" xfId="0" applyFont="1" applyFill="1" applyBorder="1" applyAlignment="1">
      <alignment horizontal="center" vertical="top"/>
    </xf>
    <xf numFmtId="49" fontId="2" fillId="8" borderId="23" xfId="0" applyNumberFormat="1" applyFont="1" applyFill="1" applyBorder="1" applyAlignment="1">
      <alignment horizontal="left" vertical="top" wrapText="1"/>
    </xf>
    <xf numFmtId="49" fontId="7" fillId="8" borderId="19" xfId="0" applyNumberFormat="1" applyFont="1" applyFill="1" applyBorder="1" applyAlignment="1">
      <alignment horizontal="center" vertical="center"/>
    </xf>
    <xf numFmtId="49" fontId="7" fillId="8" borderId="20" xfId="0" applyNumberFormat="1" applyFont="1" applyFill="1" applyBorder="1" applyAlignment="1">
      <alignment horizontal="center" vertical="center"/>
    </xf>
    <xf numFmtId="49" fontId="2" fillId="8" borderId="95" xfId="0" applyNumberFormat="1" applyFont="1" applyFill="1" applyBorder="1" applyAlignment="1">
      <alignment horizontal="left" vertical="top" wrapText="1"/>
    </xf>
    <xf numFmtId="0" fontId="2" fillId="8" borderId="96" xfId="0" applyFont="1" applyFill="1" applyBorder="1" applyAlignment="1">
      <alignment vertical="top" wrapText="1"/>
    </xf>
    <xf numFmtId="0" fontId="2" fillId="8" borderId="72" xfId="1" applyFont="1" applyFill="1" applyBorder="1" applyAlignment="1">
      <alignment horizontal="center" vertical="top"/>
    </xf>
    <xf numFmtId="0" fontId="2" fillId="8" borderId="64" xfId="1" applyFont="1" applyFill="1" applyBorder="1" applyAlignment="1">
      <alignment horizontal="center" vertical="top"/>
    </xf>
    <xf numFmtId="0" fontId="3" fillId="8" borderId="12" xfId="0" applyFont="1" applyFill="1" applyBorder="1" applyAlignment="1">
      <alignment horizontal="center" vertical="center" wrapText="1"/>
    </xf>
    <xf numFmtId="49" fontId="3" fillId="9" borderId="55" xfId="0" applyNumberFormat="1" applyFont="1" applyFill="1" applyBorder="1" applyAlignment="1">
      <alignment horizontal="center" vertical="top"/>
    </xf>
    <xf numFmtId="49" fontId="3" fillId="8" borderId="52" xfId="0" applyNumberFormat="1" applyFont="1" applyFill="1" applyBorder="1" applyAlignment="1">
      <alignment horizontal="center" vertical="top"/>
    </xf>
    <xf numFmtId="0" fontId="2" fillId="8" borderId="55" xfId="0" applyFont="1" applyFill="1" applyBorder="1" applyAlignment="1">
      <alignment horizontal="center" vertical="top"/>
    </xf>
    <xf numFmtId="164" fontId="7" fillId="8" borderId="34" xfId="0" applyNumberFormat="1" applyFont="1" applyFill="1" applyBorder="1" applyAlignment="1">
      <alignment horizontal="center" vertical="top"/>
    </xf>
    <xf numFmtId="164" fontId="2" fillId="8" borderId="23" xfId="0" applyNumberFormat="1" applyFont="1" applyFill="1" applyBorder="1" applyAlignment="1">
      <alignment horizontal="left" vertical="top" wrapText="1"/>
    </xf>
    <xf numFmtId="3" fontId="2" fillId="8" borderId="20" xfId="0" applyNumberFormat="1" applyFont="1" applyFill="1" applyBorder="1" applyAlignment="1">
      <alignment horizontal="center" vertical="top"/>
    </xf>
    <xf numFmtId="0" fontId="7" fillId="8" borderId="22" xfId="0" applyFont="1" applyFill="1" applyBorder="1" applyAlignment="1">
      <alignment horizontal="center" vertical="center" textRotation="90" wrapText="1"/>
    </xf>
    <xf numFmtId="0" fontId="2" fillId="8" borderId="60" xfId="0" applyFont="1" applyFill="1" applyBorder="1" applyAlignment="1">
      <alignment horizontal="center" vertical="top"/>
    </xf>
    <xf numFmtId="0" fontId="17" fillId="0" borderId="0" xfId="0" applyFont="1" applyFill="1" applyAlignment="1">
      <alignment vertical="top"/>
    </xf>
    <xf numFmtId="0" fontId="17" fillId="0" borderId="0" xfId="0" applyFont="1" applyFill="1" applyBorder="1" applyAlignment="1">
      <alignment vertical="top"/>
    </xf>
    <xf numFmtId="164" fontId="2" fillId="8" borderId="3" xfId="0" applyNumberFormat="1" applyFont="1" applyFill="1" applyBorder="1" applyAlignment="1">
      <alignment horizontal="center" vertical="top"/>
    </xf>
    <xf numFmtId="164" fontId="2" fillId="0" borderId="0" xfId="0" applyNumberFormat="1" applyFont="1" applyFill="1" applyAlignment="1">
      <alignment vertical="top"/>
    </xf>
    <xf numFmtId="49" fontId="3" fillId="8" borderId="13" xfId="0" applyNumberFormat="1" applyFont="1" applyFill="1" applyBorder="1" applyAlignment="1">
      <alignment horizontal="center" vertical="top"/>
    </xf>
    <xf numFmtId="0" fontId="2" fillId="0" borderId="47" xfId="0" applyFont="1" applyFill="1" applyBorder="1" applyAlignment="1">
      <alignment horizontal="center" vertical="top"/>
    </xf>
    <xf numFmtId="49" fontId="7" fillId="8" borderId="71" xfId="0" applyNumberFormat="1" applyFont="1" applyFill="1" applyBorder="1" applyAlignment="1">
      <alignment horizontal="center" vertical="center"/>
    </xf>
    <xf numFmtId="49" fontId="2" fillId="8" borderId="21" xfId="0" applyNumberFormat="1" applyFont="1" applyFill="1" applyBorder="1" applyAlignment="1">
      <alignment horizontal="center" vertical="center"/>
    </xf>
    <xf numFmtId="164" fontId="3" fillId="2" borderId="26" xfId="0" applyNumberFormat="1" applyFont="1" applyFill="1" applyBorder="1" applyAlignment="1">
      <alignment horizontal="center" vertical="top"/>
    </xf>
    <xf numFmtId="49" fontId="2" fillId="8" borderId="18" xfId="0" applyNumberFormat="1" applyFont="1" applyFill="1" applyBorder="1" applyAlignment="1">
      <alignment horizontal="center" vertical="center"/>
    </xf>
    <xf numFmtId="0" fontId="2" fillId="10" borderId="58" xfId="0" applyFont="1" applyFill="1" applyBorder="1" applyAlignment="1">
      <alignment vertical="top" wrapText="1"/>
    </xf>
    <xf numFmtId="0" fontId="2" fillId="10" borderId="74" xfId="0" applyFont="1" applyFill="1" applyBorder="1" applyAlignment="1">
      <alignment horizontal="center" vertical="top" wrapText="1"/>
    </xf>
    <xf numFmtId="0" fontId="3" fillId="8" borderId="12" xfId="0" applyFont="1" applyFill="1" applyBorder="1" applyAlignment="1">
      <alignment horizontal="center" vertical="center" textRotation="90" wrapText="1"/>
    </xf>
    <xf numFmtId="0" fontId="3" fillId="8" borderId="76" xfId="0" applyFont="1" applyFill="1" applyBorder="1" applyAlignment="1">
      <alignment horizontal="center" vertical="center" wrapText="1"/>
    </xf>
    <xf numFmtId="0" fontId="3" fillId="8" borderId="22" xfId="0" applyFont="1" applyFill="1" applyBorder="1" applyAlignment="1">
      <alignment horizontal="center" vertical="center" wrapText="1"/>
    </xf>
    <xf numFmtId="0" fontId="2" fillId="8" borderId="42" xfId="0" applyFont="1" applyFill="1" applyBorder="1" applyAlignment="1">
      <alignment horizontal="center" vertical="top"/>
    </xf>
    <xf numFmtId="0" fontId="2" fillId="8" borderId="79" xfId="0" applyFont="1" applyFill="1" applyBorder="1" applyAlignment="1">
      <alignment vertical="top" wrapText="1"/>
    </xf>
    <xf numFmtId="3" fontId="2" fillId="8" borderId="70" xfId="0" applyNumberFormat="1" applyFont="1" applyFill="1" applyBorder="1" applyAlignment="1">
      <alignment horizontal="center" vertical="top"/>
    </xf>
    <xf numFmtId="164" fontId="2" fillId="8" borderId="3" xfId="0" applyNumberFormat="1" applyFont="1" applyFill="1" applyBorder="1" applyAlignment="1">
      <alignment horizontal="right" vertical="top"/>
    </xf>
    <xf numFmtId="0" fontId="3" fillId="8" borderId="49" xfId="0" applyFont="1" applyFill="1" applyBorder="1" applyAlignment="1">
      <alignment horizontal="center" vertical="center"/>
    </xf>
    <xf numFmtId="0" fontId="2" fillId="8" borderId="42" xfId="0" applyFont="1" applyFill="1" applyBorder="1" applyAlignment="1">
      <alignment horizontal="center" vertical="top"/>
    </xf>
    <xf numFmtId="164" fontId="7" fillId="8" borderId="3" xfId="0" applyNumberFormat="1" applyFont="1" applyFill="1" applyBorder="1" applyAlignment="1">
      <alignment horizontal="center" vertical="top"/>
    </xf>
    <xf numFmtId="164" fontId="7" fillId="8" borderId="16" xfId="0" applyNumberFormat="1" applyFont="1" applyFill="1" applyBorder="1" applyAlignment="1">
      <alignment horizontal="center" vertical="top"/>
    </xf>
    <xf numFmtId="0" fontId="2" fillId="0" borderId="54" xfId="0" applyFont="1" applyBorder="1" applyAlignment="1">
      <alignment vertical="top" wrapText="1"/>
    </xf>
    <xf numFmtId="0" fontId="2" fillId="2" borderId="25" xfId="0" applyFont="1" applyFill="1" applyBorder="1" applyAlignment="1">
      <alignment horizontal="center" vertical="top" wrapText="1"/>
    </xf>
    <xf numFmtId="0" fontId="2" fillId="9" borderId="25" xfId="0" applyFont="1" applyFill="1" applyBorder="1" applyAlignment="1">
      <alignment horizontal="center" vertical="top"/>
    </xf>
    <xf numFmtId="0" fontId="2" fillId="8" borderId="6" xfId="0" applyFont="1" applyFill="1" applyBorder="1" applyAlignment="1">
      <alignment vertical="top" wrapText="1"/>
    </xf>
    <xf numFmtId="0" fontId="2" fillId="2" borderId="43" xfId="0" applyFont="1" applyFill="1" applyBorder="1" applyAlignment="1">
      <alignment horizontal="center" vertical="top" wrapText="1"/>
    </xf>
    <xf numFmtId="0" fontId="2" fillId="9" borderId="24" xfId="0" applyFont="1" applyFill="1" applyBorder="1" applyAlignment="1">
      <alignment horizontal="center" vertical="top"/>
    </xf>
    <xf numFmtId="0" fontId="2" fillId="4" borderId="24" xfId="0" applyFont="1" applyFill="1" applyBorder="1" applyAlignment="1">
      <alignment horizontal="center" vertical="top"/>
    </xf>
    <xf numFmtId="0" fontId="2" fillId="4" borderId="25" xfId="0" applyFont="1" applyFill="1" applyBorder="1" applyAlignment="1">
      <alignment horizontal="center" vertical="top"/>
    </xf>
    <xf numFmtId="0" fontId="2" fillId="10" borderId="64" xfId="0" applyFont="1" applyFill="1" applyBorder="1" applyAlignment="1">
      <alignment horizontal="center" vertical="top" wrapText="1"/>
    </xf>
    <xf numFmtId="49" fontId="3" fillId="2" borderId="25" xfId="0" applyNumberFormat="1" applyFont="1" applyFill="1" applyBorder="1" applyAlignment="1">
      <alignment horizontal="left" vertical="top"/>
    </xf>
    <xf numFmtId="0" fontId="3" fillId="0" borderId="39" xfId="0" applyFont="1" applyBorder="1" applyAlignment="1">
      <alignment horizontal="center" vertical="center"/>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9" borderId="27" xfId="0" applyFont="1" applyFill="1" applyBorder="1" applyAlignment="1">
      <alignment horizontal="left" vertical="top" wrapText="1"/>
    </xf>
    <xf numFmtId="0" fontId="3" fillId="2" borderId="27" xfId="0" applyFont="1" applyFill="1" applyBorder="1" applyAlignment="1">
      <alignment horizontal="left" vertical="top" wrapText="1"/>
    </xf>
    <xf numFmtId="164" fontId="2" fillId="8" borderId="65"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1" xfId="0" applyFont="1" applyFill="1" applyBorder="1" applyAlignment="1">
      <alignment horizontal="left" vertical="top" wrapText="1"/>
    </xf>
    <xf numFmtId="49" fontId="2" fillId="8" borderId="31" xfId="0" applyNumberFormat="1" applyFont="1" applyFill="1" applyBorder="1" applyAlignment="1">
      <alignment horizontal="center" vertical="top"/>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164" fontId="2" fillId="8" borderId="42" xfId="0" applyNumberFormat="1" applyFont="1" applyFill="1" applyBorder="1" applyAlignment="1">
      <alignment horizontal="center" vertical="top"/>
    </xf>
    <xf numFmtId="164" fontId="2" fillId="0" borderId="38" xfId="0" applyNumberFormat="1" applyFont="1" applyBorder="1" applyAlignment="1">
      <alignment horizontal="center" vertical="top" wrapText="1"/>
    </xf>
    <xf numFmtId="164" fontId="3" fillId="4" borderId="36"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164" fontId="3" fillId="5" borderId="43" xfId="0" applyNumberFormat="1" applyFont="1" applyFill="1" applyBorder="1" applyAlignment="1">
      <alignment horizontal="center" vertical="top" wrapText="1"/>
    </xf>
    <xf numFmtId="164" fontId="2" fillId="7" borderId="38" xfId="0" applyNumberFormat="1" applyFont="1" applyFill="1" applyBorder="1" applyAlignment="1">
      <alignment horizontal="center" vertical="top" wrapText="1"/>
    </xf>
    <xf numFmtId="164" fontId="3" fillId="4" borderId="38" xfId="0" applyNumberFormat="1" applyFont="1" applyFill="1" applyBorder="1" applyAlignment="1">
      <alignment horizontal="center" vertical="top" wrapText="1"/>
    </xf>
    <xf numFmtId="0" fontId="2" fillId="2" borderId="43" xfId="0" applyFont="1" applyFill="1" applyBorder="1" applyAlignment="1">
      <alignment horizontal="center" vertical="top" wrapText="1"/>
    </xf>
    <xf numFmtId="3" fontId="2" fillId="0" borderId="0" xfId="0" applyNumberFormat="1" applyFont="1" applyFill="1" applyBorder="1" applyAlignment="1">
      <alignment horizontal="left" vertical="top" wrapText="1"/>
    </xf>
    <xf numFmtId="0" fontId="2" fillId="9" borderId="24" xfId="0" applyFont="1" applyFill="1" applyBorder="1" applyAlignment="1">
      <alignment horizontal="center" vertical="top"/>
    </xf>
    <xf numFmtId="0" fontId="2" fillId="9" borderId="25" xfId="0" applyFont="1" applyFill="1" applyBorder="1" applyAlignment="1">
      <alignment horizontal="center" vertical="top"/>
    </xf>
    <xf numFmtId="0" fontId="2" fillId="4" borderId="24" xfId="0" applyFont="1" applyFill="1" applyBorder="1" applyAlignment="1">
      <alignment horizontal="center" vertical="top"/>
    </xf>
    <xf numFmtId="0" fontId="2" fillId="4" borderId="25" xfId="0" applyFont="1" applyFill="1" applyBorder="1" applyAlignment="1">
      <alignment horizontal="center" vertical="top"/>
    </xf>
    <xf numFmtId="49" fontId="2" fillId="8" borderId="3" xfId="0" applyNumberFormat="1" applyFont="1" applyFill="1" applyBorder="1" applyAlignment="1">
      <alignment horizontal="center" vertical="top" wrapText="1"/>
    </xf>
    <xf numFmtId="0" fontId="7" fillId="0" borderId="0" xfId="0" applyNumberFormat="1" applyFont="1" applyFill="1" applyBorder="1" applyAlignment="1">
      <alignment horizontal="left" vertical="top" wrapText="1"/>
    </xf>
    <xf numFmtId="0" fontId="2" fillId="8" borderId="76" xfId="0" applyFont="1" applyFill="1" applyBorder="1" applyAlignment="1">
      <alignment horizontal="center" vertical="center" textRotation="90" wrapText="1"/>
    </xf>
    <xf numFmtId="0" fontId="2" fillId="2" borderId="24" xfId="0" applyFont="1" applyFill="1" applyBorder="1" applyAlignment="1">
      <alignment horizontal="center" vertical="top" wrapText="1"/>
    </xf>
    <xf numFmtId="0" fontId="2" fillId="2" borderId="25" xfId="0" applyFont="1" applyFill="1" applyBorder="1" applyAlignment="1">
      <alignment horizontal="center" vertical="top" wrapText="1"/>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0" fontId="2" fillId="0" borderId="21" xfId="0" applyFont="1" applyBorder="1" applyAlignment="1">
      <alignment horizontal="right" vertical="top"/>
    </xf>
    <xf numFmtId="0" fontId="2" fillId="8" borderId="16" xfId="0" applyFont="1" applyFill="1" applyBorder="1" applyAlignment="1">
      <alignment horizontal="center" vertical="top"/>
    </xf>
    <xf numFmtId="164" fontId="2" fillId="8" borderId="16" xfId="0" applyNumberFormat="1" applyFont="1" applyFill="1" applyBorder="1" applyAlignment="1">
      <alignment horizontal="center" vertical="top"/>
    </xf>
    <xf numFmtId="164" fontId="7" fillId="8" borderId="4" xfId="0" applyNumberFormat="1" applyFont="1" applyFill="1" applyBorder="1" applyAlignment="1">
      <alignment horizontal="center" vertical="top"/>
    </xf>
    <xf numFmtId="164" fontId="7" fillId="8" borderId="3" xfId="0" applyNumberFormat="1" applyFont="1" applyFill="1" applyBorder="1" applyAlignment="1">
      <alignment horizontal="center" vertical="top"/>
    </xf>
    <xf numFmtId="164" fontId="7" fillId="8" borderId="16"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0" fontId="2" fillId="8" borderId="16" xfId="0" applyFont="1" applyFill="1" applyBorder="1" applyAlignment="1">
      <alignment horizontal="center" vertical="top" wrapText="1"/>
    </xf>
    <xf numFmtId="0" fontId="2" fillId="8" borderId="38" xfId="0" applyFont="1" applyFill="1" applyBorder="1" applyAlignment="1">
      <alignment horizontal="center" vertical="top"/>
    </xf>
    <xf numFmtId="0" fontId="3" fillId="7" borderId="46" xfId="0" applyFont="1" applyFill="1" applyBorder="1" applyAlignment="1">
      <alignment horizontal="center" vertical="top"/>
    </xf>
    <xf numFmtId="164" fontId="2" fillId="0" borderId="75" xfId="0" applyNumberFormat="1" applyFont="1" applyBorder="1" applyAlignment="1">
      <alignment horizontal="center" vertical="top"/>
    </xf>
    <xf numFmtId="164" fontId="15" fillId="7" borderId="47" xfId="0" applyNumberFormat="1" applyFont="1" applyFill="1" applyBorder="1" applyAlignment="1">
      <alignment horizontal="center" vertical="top"/>
    </xf>
    <xf numFmtId="164" fontId="15" fillId="7" borderId="16" xfId="0" applyNumberFormat="1" applyFont="1" applyFill="1" applyBorder="1" applyAlignment="1">
      <alignment horizontal="center" vertical="top"/>
    </xf>
    <xf numFmtId="49" fontId="3" fillId="8" borderId="1" xfId="0" applyNumberFormat="1" applyFont="1" applyFill="1" applyBorder="1" applyAlignment="1">
      <alignment horizontal="center" vertical="top" wrapText="1"/>
    </xf>
    <xf numFmtId="0" fontId="2" fillId="8" borderId="38" xfId="0" applyFont="1" applyFill="1" applyBorder="1" applyAlignment="1">
      <alignment vertical="top" wrapText="1"/>
    </xf>
    <xf numFmtId="0" fontId="2" fillId="8" borderId="1" xfId="0" applyFont="1" applyFill="1" applyBorder="1" applyAlignment="1">
      <alignment horizontal="center" vertical="top"/>
    </xf>
    <xf numFmtId="164" fontId="7" fillId="3" borderId="53" xfId="0" applyNumberFormat="1" applyFont="1" applyFill="1" applyBorder="1" applyAlignment="1">
      <alignment horizontal="center" vertical="top" wrapText="1"/>
    </xf>
    <xf numFmtId="49" fontId="7" fillId="8" borderId="35" xfId="0" applyNumberFormat="1" applyFont="1" applyFill="1" applyBorder="1" applyAlignment="1">
      <alignment horizontal="center" vertical="center"/>
    </xf>
    <xf numFmtId="3" fontId="2" fillId="8" borderId="39" xfId="0" applyNumberFormat="1" applyFont="1" applyFill="1" applyBorder="1" applyAlignment="1">
      <alignment horizontal="center" vertical="top"/>
    </xf>
    <xf numFmtId="3" fontId="2" fillId="8" borderId="53" xfId="0" applyNumberFormat="1" applyFont="1" applyFill="1" applyBorder="1" applyAlignment="1">
      <alignment horizontal="center" vertical="top"/>
    </xf>
    <xf numFmtId="1" fontId="2" fillId="8" borderId="100" xfId="0" applyNumberFormat="1" applyFont="1" applyFill="1" applyBorder="1" applyAlignment="1">
      <alignment horizontal="center" vertical="top"/>
    </xf>
    <xf numFmtId="3" fontId="2" fillId="8" borderId="29" xfId="0" applyNumberFormat="1" applyFont="1" applyFill="1" applyBorder="1" applyAlignment="1">
      <alignment horizontal="center" vertical="top"/>
    </xf>
    <xf numFmtId="1" fontId="2" fillId="3" borderId="0" xfId="2" applyNumberFormat="1" applyFont="1" applyFill="1" applyBorder="1" applyAlignment="1">
      <alignment horizontal="center" vertical="top"/>
    </xf>
    <xf numFmtId="1" fontId="2" fillId="3" borderId="92" xfId="2" applyNumberFormat="1" applyFont="1" applyFill="1" applyBorder="1" applyAlignment="1">
      <alignment horizontal="center" vertical="top"/>
    </xf>
    <xf numFmtId="3" fontId="2" fillId="3" borderId="92" xfId="2" applyNumberFormat="1" applyFont="1" applyFill="1" applyBorder="1" applyAlignment="1">
      <alignment horizontal="center" vertical="top"/>
    </xf>
    <xf numFmtId="3" fontId="2" fillId="0" borderId="47" xfId="0" applyNumberFormat="1" applyFont="1" applyFill="1" applyBorder="1" applyAlignment="1">
      <alignment horizontal="center" vertical="top" wrapText="1"/>
    </xf>
    <xf numFmtId="3" fontId="2" fillId="8" borderId="77" xfId="0" applyNumberFormat="1" applyFont="1" applyFill="1" applyBorder="1" applyAlignment="1">
      <alignment horizontal="center" vertical="top"/>
    </xf>
    <xf numFmtId="3" fontId="2" fillId="8" borderId="71" xfId="0" applyNumberFormat="1" applyFont="1" applyFill="1" applyBorder="1" applyAlignment="1">
      <alignment horizontal="center" vertical="top"/>
    </xf>
    <xf numFmtId="0" fontId="2" fillId="8" borderId="99" xfId="0" applyFont="1" applyFill="1" applyBorder="1" applyAlignment="1">
      <alignment horizontal="center" vertical="top"/>
    </xf>
    <xf numFmtId="0" fontId="2" fillId="8" borderId="53" xfId="0" applyFont="1" applyFill="1" applyBorder="1" applyAlignment="1">
      <alignment horizontal="center" vertical="top"/>
    </xf>
    <xf numFmtId="0" fontId="2" fillId="8" borderId="83" xfId="0" applyFont="1" applyFill="1" applyBorder="1" applyAlignment="1">
      <alignment horizontal="center" vertical="top"/>
    </xf>
    <xf numFmtId="0" fontId="2" fillId="0" borderId="100" xfId="0" applyFont="1" applyFill="1" applyBorder="1" applyAlignment="1">
      <alignment horizontal="center" vertical="top"/>
    </xf>
    <xf numFmtId="3" fontId="2" fillId="8" borderId="49" xfId="0" applyNumberFormat="1" applyFont="1" applyFill="1" applyBorder="1" applyAlignment="1">
      <alignment horizontal="center" vertical="top"/>
    </xf>
    <xf numFmtId="3" fontId="2" fillId="8" borderId="0"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8" borderId="21" xfId="0" applyNumberFormat="1" applyFont="1" applyFill="1" applyBorder="1" applyAlignment="1">
      <alignment horizontal="center" vertical="top"/>
    </xf>
    <xf numFmtId="0" fontId="2" fillId="8" borderId="31" xfId="0" applyFont="1" applyFill="1" applyBorder="1" applyAlignment="1">
      <alignment horizontal="center" vertical="top" wrapText="1"/>
    </xf>
    <xf numFmtId="0" fontId="2" fillId="3" borderId="77" xfId="2" applyFont="1" applyFill="1" applyBorder="1" applyAlignment="1">
      <alignment horizontal="center" vertical="top"/>
    </xf>
    <xf numFmtId="0" fontId="2" fillId="0" borderId="77" xfId="0" applyFont="1" applyFill="1" applyBorder="1" applyAlignment="1">
      <alignment horizontal="center" vertical="top"/>
    </xf>
    <xf numFmtId="0" fontId="2" fillId="0" borderId="31" xfId="0" applyFont="1" applyFill="1" applyBorder="1" applyAlignment="1">
      <alignment horizontal="center" vertical="top"/>
    </xf>
    <xf numFmtId="0" fontId="8" fillId="0" borderId="101" xfId="0" applyFont="1" applyFill="1" applyBorder="1" applyAlignment="1">
      <alignment horizontal="center" vertical="top"/>
    </xf>
    <xf numFmtId="3" fontId="2" fillId="8" borderId="97" xfId="0" applyNumberFormat="1" applyFont="1" applyFill="1" applyBorder="1" applyAlignment="1">
      <alignment horizontal="center" vertical="top"/>
    </xf>
    <xf numFmtId="1" fontId="2" fillId="8" borderId="85" xfId="0" applyNumberFormat="1" applyFont="1" applyFill="1" applyBorder="1" applyAlignment="1">
      <alignment horizontal="center" vertical="top"/>
    </xf>
    <xf numFmtId="1" fontId="2" fillId="3" borderId="13" xfId="2" applyNumberFormat="1" applyFont="1" applyFill="1" applyBorder="1" applyAlignment="1">
      <alignment horizontal="center" vertical="top"/>
    </xf>
    <xf numFmtId="1" fontId="2" fillId="3" borderId="62" xfId="2" applyNumberFormat="1" applyFont="1" applyFill="1" applyBorder="1" applyAlignment="1">
      <alignment horizontal="center" vertical="top"/>
    </xf>
    <xf numFmtId="3" fontId="2" fillId="3" borderId="62" xfId="2" applyNumberFormat="1" applyFont="1" applyFill="1" applyBorder="1" applyAlignment="1">
      <alignment horizontal="center" vertical="top"/>
    </xf>
    <xf numFmtId="3" fontId="2" fillId="0" borderId="56" xfId="0" applyNumberFormat="1" applyFont="1" applyFill="1" applyBorder="1" applyAlignment="1">
      <alignment horizontal="center" vertical="top" wrapText="1"/>
    </xf>
    <xf numFmtId="0" fontId="2" fillId="0" borderId="56" xfId="0" applyFont="1" applyFill="1" applyBorder="1" applyAlignment="1">
      <alignment horizontal="center" vertical="top"/>
    </xf>
    <xf numFmtId="0" fontId="2" fillId="0" borderId="85" xfId="0" applyFont="1" applyFill="1" applyBorder="1" applyAlignment="1">
      <alignment horizontal="center" vertical="top"/>
    </xf>
    <xf numFmtId="3" fontId="2" fillId="0" borderId="18" xfId="0" applyNumberFormat="1" applyFont="1" applyFill="1" applyBorder="1" applyAlignment="1">
      <alignment horizontal="center" vertical="top"/>
    </xf>
    <xf numFmtId="3" fontId="2" fillId="8" borderId="18" xfId="0" applyNumberFormat="1" applyFont="1" applyFill="1" applyBorder="1" applyAlignment="1">
      <alignment horizontal="center" vertical="top"/>
    </xf>
    <xf numFmtId="0" fontId="5" fillId="7" borderId="102" xfId="0" applyFont="1" applyFill="1" applyBorder="1" applyAlignment="1">
      <alignment horizontal="center" vertical="top"/>
    </xf>
    <xf numFmtId="49" fontId="3" fillId="2" borderId="12"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0" fontId="7" fillId="8" borderId="76" xfId="0" applyFont="1" applyFill="1" applyBorder="1" applyAlignment="1">
      <alignment horizontal="center" vertical="center" textRotation="90" wrapText="1"/>
    </xf>
    <xf numFmtId="164" fontId="2" fillId="8" borderId="3" xfId="0" applyNumberFormat="1" applyFont="1" applyFill="1" applyBorder="1" applyAlignment="1">
      <alignment horizontal="center" vertical="top"/>
    </xf>
    <xf numFmtId="0" fontId="2" fillId="8" borderId="42" xfId="0" applyFont="1" applyFill="1" applyBorder="1" applyAlignment="1">
      <alignment horizontal="center" vertical="top"/>
    </xf>
    <xf numFmtId="164" fontId="2" fillId="8" borderId="42" xfId="0" applyNumberFormat="1" applyFont="1" applyFill="1" applyBorder="1" applyAlignment="1">
      <alignment horizontal="center" vertical="top"/>
    </xf>
    <xf numFmtId="0" fontId="2" fillId="8" borderId="46" xfId="0" applyFont="1" applyFill="1" applyBorder="1" applyAlignment="1">
      <alignment horizontal="center" vertical="top"/>
    </xf>
    <xf numFmtId="164" fontId="2" fillId="8" borderId="16" xfId="0" applyNumberFormat="1" applyFont="1" applyFill="1" applyBorder="1" applyAlignment="1">
      <alignment horizontal="center" vertical="top"/>
    </xf>
    <xf numFmtId="3" fontId="2" fillId="8" borderId="92" xfId="0" applyNumberFormat="1" applyFont="1" applyFill="1" applyBorder="1" applyAlignment="1">
      <alignment horizontal="center" vertical="top"/>
    </xf>
    <xf numFmtId="3" fontId="2" fillId="8" borderId="47" xfId="0" applyNumberFormat="1" applyFont="1" applyFill="1" applyBorder="1" applyAlignment="1">
      <alignment horizontal="center" vertical="top"/>
    </xf>
    <xf numFmtId="0" fontId="2" fillId="10" borderId="72" xfId="0" applyFont="1" applyFill="1" applyBorder="1" applyAlignment="1">
      <alignment horizontal="center" vertical="top" wrapText="1"/>
    </xf>
    <xf numFmtId="0" fontId="3" fillId="0" borderId="24" xfId="0" applyFont="1" applyBorder="1" applyAlignment="1">
      <alignment horizontal="center" vertical="center" wrapText="1"/>
    </xf>
    <xf numFmtId="164" fontId="2" fillId="0" borderId="0" xfId="0" applyNumberFormat="1" applyFont="1" applyBorder="1" applyAlignment="1">
      <alignment vertical="top"/>
    </xf>
    <xf numFmtId="0" fontId="2" fillId="0" borderId="0" xfId="0" applyFont="1" applyAlignment="1">
      <alignment horizontal="center" vertical="top"/>
    </xf>
    <xf numFmtId="49" fontId="3" fillId="9" borderId="7"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0" fontId="3" fillId="2" borderId="25" xfId="0" applyFont="1" applyFill="1" applyBorder="1" applyAlignment="1">
      <alignment horizontal="left" vertical="top" wrapText="1"/>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49" fontId="2" fillId="8" borderId="31"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25" xfId="0" applyNumberFormat="1" applyFont="1" applyFill="1" applyBorder="1" applyAlignment="1">
      <alignment horizontal="left" vertical="top"/>
    </xf>
    <xf numFmtId="0" fontId="14" fillId="0" borderId="0" xfId="0" applyFont="1" applyAlignment="1">
      <alignment horizontal="center" vertical="top" wrapText="1"/>
    </xf>
    <xf numFmtId="0" fontId="2" fillId="8" borderId="46" xfId="0" applyFont="1" applyFill="1" applyBorder="1" applyAlignment="1">
      <alignment horizontal="center" vertical="top"/>
    </xf>
    <xf numFmtId="164" fontId="2" fillId="8" borderId="16" xfId="0" applyNumberFormat="1" applyFont="1" applyFill="1" applyBorder="1" applyAlignment="1">
      <alignment horizontal="center" vertical="top"/>
    </xf>
    <xf numFmtId="0" fontId="2" fillId="8" borderId="76" xfId="0" applyFont="1" applyFill="1" applyBorder="1" applyAlignment="1">
      <alignment horizontal="center" vertical="center" textRotation="90" wrapText="1"/>
    </xf>
    <xf numFmtId="1" fontId="2" fillId="8" borderId="0" xfId="0" applyNumberFormat="1" applyFont="1" applyFill="1" applyBorder="1" applyAlignment="1">
      <alignment horizontal="center" vertical="top"/>
    </xf>
    <xf numFmtId="0" fontId="2" fillId="8" borderId="72" xfId="0" applyFont="1" applyFill="1" applyBorder="1" applyAlignment="1">
      <alignment horizontal="center" vertical="top"/>
    </xf>
    <xf numFmtId="0" fontId="2" fillId="8" borderId="89" xfId="0" applyFont="1" applyFill="1" applyBorder="1" applyAlignment="1">
      <alignment horizontal="center" vertical="top"/>
    </xf>
    <xf numFmtId="3" fontId="2" fillId="8" borderId="104" xfId="0" applyNumberFormat="1" applyFont="1" applyFill="1" applyBorder="1" applyAlignment="1">
      <alignment horizontal="center" vertical="top"/>
    </xf>
    <xf numFmtId="0" fontId="0" fillId="0" borderId="0" xfId="0" applyAlignment="1">
      <alignment horizontal="center" vertical="top" wrapText="1"/>
    </xf>
    <xf numFmtId="3" fontId="2" fillId="8" borderId="28" xfId="0" applyNumberFormat="1" applyFont="1" applyFill="1" applyBorder="1" applyAlignment="1">
      <alignment horizontal="center" vertical="top"/>
    </xf>
    <xf numFmtId="0" fontId="2" fillId="8" borderId="8" xfId="0" applyFont="1" applyFill="1" applyBorder="1" applyAlignment="1">
      <alignment horizontal="center" vertical="top"/>
    </xf>
    <xf numFmtId="0" fontId="2" fillId="8" borderId="65" xfId="0" applyFont="1" applyFill="1" applyBorder="1" applyAlignment="1">
      <alignment horizontal="center" vertical="top" wrapText="1"/>
    </xf>
    <xf numFmtId="0" fontId="8" fillId="8" borderId="31" xfId="1" applyFont="1" applyFill="1" applyBorder="1" applyAlignment="1">
      <alignment horizontal="center" vertical="top"/>
    </xf>
    <xf numFmtId="0" fontId="8" fillId="8" borderId="13" xfId="1" applyFont="1" applyFill="1" applyBorder="1" applyAlignment="1">
      <alignment horizontal="center" vertical="top"/>
    </xf>
    <xf numFmtId="49" fontId="7" fillId="8" borderId="13" xfId="0" applyNumberFormat="1" applyFont="1" applyFill="1" applyBorder="1" applyAlignment="1">
      <alignment horizontal="center" vertical="center"/>
    </xf>
    <xf numFmtId="49" fontId="7" fillId="8" borderId="65" xfId="0" applyNumberFormat="1" applyFont="1" applyFill="1" applyBorder="1" applyAlignment="1">
      <alignment horizontal="center" vertical="center" wrapText="1"/>
    </xf>
    <xf numFmtId="0" fontId="8" fillId="8" borderId="31" xfId="2" applyFont="1" applyFill="1" applyBorder="1" applyAlignment="1">
      <alignment horizontal="center" vertical="top"/>
    </xf>
    <xf numFmtId="0" fontId="8" fillId="8" borderId="13" xfId="2" applyFont="1" applyFill="1" applyBorder="1" applyAlignment="1">
      <alignment horizontal="center" vertical="top"/>
    </xf>
    <xf numFmtId="3" fontId="2" fillId="3" borderId="12" xfId="2" applyNumberFormat="1" applyFont="1" applyFill="1" applyBorder="1" applyAlignment="1">
      <alignment horizontal="center" vertical="top"/>
    </xf>
    <xf numFmtId="3" fontId="2" fillId="3" borderId="65" xfId="2" applyNumberFormat="1" applyFont="1" applyFill="1" applyBorder="1" applyAlignment="1">
      <alignment horizontal="center" vertical="top"/>
    </xf>
    <xf numFmtId="164" fontId="3" fillId="2" borderId="33" xfId="0" applyNumberFormat="1" applyFont="1" applyFill="1" applyBorder="1" applyAlignment="1">
      <alignment horizontal="center" vertical="top"/>
    </xf>
    <xf numFmtId="0" fontId="18" fillId="0" borderId="0" xfId="0" applyNumberFormat="1" applyFont="1" applyFill="1" applyBorder="1" applyAlignment="1">
      <alignment horizontal="left" vertical="top" wrapText="1"/>
    </xf>
    <xf numFmtId="0" fontId="18" fillId="0" borderId="0" xfId="0" applyFont="1" applyFill="1" applyAlignment="1">
      <alignment vertical="top"/>
    </xf>
    <xf numFmtId="49" fontId="3" fillId="8" borderId="60" xfId="0" applyNumberFormat="1" applyFont="1" applyFill="1" applyBorder="1" applyAlignment="1">
      <alignment horizontal="center" vertical="top"/>
    </xf>
    <xf numFmtId="49" fontId="3" fillId="8" borderId="77" xfId="0" applyNumberFormat="1" applyFont="1" applyFill="1" applyBorder="1" applyAlignment="1">
      <alignment horizontal="center" vertical="top"/>
    </xf>
    <xf numFmtId="49" fontId="3" fillId="9" borderId="41" xfId="0" applyNumberFormat="1" applyFont="1" applyFill="1" applyBorder="1" applyAlignment="1">
      <alignment horizontal="center" vertical="top"/>
    </xf>
    <xf numFmtId="0" fontId="2" fillId="9" borderId="1" xfId="0" applyFont="1" applyFill="1" applyBorder="1" applyAlignment="1">
      <alignment horizontal="center" vertical="top" wrapText="1"/>
    </xf>
    <xf numFmtId="0" fontId="2" fillId="9" borderId="29" xfId="0" applyFont="1" applyFill="1" applyBorder="1" applyAlignment="1">
      <alignment horizontal="center" vertical="top" wrapText="1"/>
    </xf>
    <xf numFmtId="49" fontId="3" fillId="9" borderId="79" xfId="0" applyNumberFormat="1" applyFont="1" applyFill="1" applyBorder="1" applyAlignment="1">
      <alignment horizontal="center" vertical="top"/>
    </xf>
    <xf numFmtId="0" fontId="2" fillId="9" borderId="47" xfId="0" applyFont="1" applyFill="1" applyBorder="1" applyAlignment="1">
      <alignment vertical="top" wrapText="1"/>
    </xf>
    <xf numFmtId="0" fontId="2" fillId="9" borderId="22" xfId="0" applyNumberFormat="1" applyFont="1" applyFill="1" applyBorder="1" applyAlignment="1">
      <alignment horizontal="center" vertical="top" wrapText="1"/>
    </xf>
    <xf numFmtId="0" fontId="2" fillId="9" borderId="60" xfId="0" applyNumberFormat="1" applyFont="1" applyFill="1" applyBorder="1" applyAlignment="1">
      <alignment horizontal="center" vertical="top" wrapText="1"/>
    </xf>
    <xf numFmtId="0" fontId="2" fillId="9" borderId="21" xfId="0" applyFont="1" applyFill="1" applyBorder="1" applyAlignment="1">
      <alignment vertical="center" wrapText="1"/>
    </xf>
    <xf numFmtId="0" fontId="2" fillId="9" borderId="8" xfId="0" applyFont="1" applyFill="1" applyBorder="1" applyAlignment="1">
      <alignment horizontal="center" vertical="center" wrapText="1"/>
    </xf>
    <xf numFmtId="0" fontId="3" fillId="9" borderId="8" xfId="0" applyFont="1" applyFill="1" applyBorder="1" applyAlignment="1">
      <alignment horizontal="left" vertical="top"/>
    </xf>
    <xf numFmtId="0" fontId="3" fillId="9" borderId="44" xfId="0" applyFont="1" applyFill="1" applyBorder="1" applyAlignment="1">
      <alignment horizontal="left" vertical="top"/>
    </xf>
    <xf numFmtId="164" fontId="2" fillId="8" borderId="3"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49" fontId="2" fillId="8" borderId="50" xfId="0" applyNumberFormat="1" applyFont="1" applyFill="1" applyBorder="1" applyAlignment="1">
      <alignment horizontal="left" vertical="top" wrapText="1"/>
    </xf>
    <xf numFmtId="0" fontId="8" fillId="8" borderId="79" xfId="0" applyFont="1" applyFill="1" applyBorder="1" applyAlignment="1">
      <alignment vertical="top" wrapText="1"/>
    </xf>
    <xf numFmtId="0" fontId="8" fillId="8" borderId="60" xfId="0" applyFont="1" applyFill="1" applyBorder="1" applyAlignment="1">
      <alignment horizontal="center" vertical="top"/>
    </xf>
    <xf numFmtId="0" fontId="8" fillId="8" borderId="56" xfId="0" applyFont="1" applyFill="1" applyBorder="1" applyAlignment="1">
      <alignment horizontal="center" vertical="top"/>
    </xf>
    <xf numFmtId="164" fontId="7" fillId="8" borderId="55" xfId="0" applyNumberFormat="1" applyFont="1" applyFill="1" applyBorder="1" applyAlignment="1">
      <alignment horizontal="center" vertical="top"/>
    </xf>
    <xf numFmtId="164" fontId="7" fillId="8" borderId="42" xfId="0" applyNumberFormat="1" applyFont="1" applyFill="1" applyBorder="1" applyAlignment="1">
      <alignment horizontal="center" vertical="top"/>
    </xf>
    <xf numFmtId="164" fontId="7" fillId="8" borderId="46" xfId="0" applyNumberFormat="1" applyFont="1" applyFill="1" applyBorder="1" applyAlignment="1">
      <alignment horizontal="center" vertical="top"/>
    </xf>
    <xf numFmtId="49" fontId="3" fillId="0" borderId="0" xfId="0" applyNumberFormat="1" applyFont="1" applyFill="1" applyBorder="1" applyAlignment="1">
      <alignment horizontal="center" vertical="top" wrapText="1"/>
    </xf>
    <xf numFmtId="164" fontId="2" fillId="8" borderId="3"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0" fontId="0" fillId="0" borderId="0" xfId="0" applyBorder="1" applyAlignment="1">
      <alignment horizontal="left" vertical="top" wrapText="1"/>
    </xf>
    <xf numFmtId="0" fontId="2" fillId="9" borderId="1" xfId="0" applyFont="1" applyFill="1" applyBorder="1" applyAlignment="1">
      <alignment vertical="top" wrapText="1"/>
    </xf>
    <xf numFmtId="164" fontId="2" fillId="8" borderId="3"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0" fontId="2" fillId="8" borderId="50" xfId="0" applyFont="1" applyFill="1" applyBorder="1" applyAlignment="1">
      <alignment horizontal="center" vertical="center" textRotation="90" wrapText="1"/>
    </xf>
    <xf numFmtId="0" fontId="2" fillId="8" borderId="46" xfId="0" applyFont="1" applyFill="1" applyBorder="1" applyAlignment="1">
      <alignment horizontal="center" vertical="top"/>
    </xf>
    <xf numFmtId="0" fontId="23" fillId="0" borderId="0" xfId="0" applyFont="1" applyAlignment="1">
      <alignment horizontal="center" vertical="top"/>
    </xf>
    <xf numFmtId="0" fontId="8" fillId="0" borderId="58" xfId="0" applyFont="1" applyBorder="1" applyAlignment="1">
      <alignment vertical="top" wrapText="1"/>
    </xf>
    <xf numFmtId="0" fontId="8" fillId="8" borderId="54" xfId="0" applyFont="1" applyFill="1" applyBorder="1" applyAlignment="1">
      <alignment vertical="top" wrapText="1"/>
    </xf>
    <xf numFmtId="0" fontId="8" fillId="8" borderId="71" xfId="1" applyFont="1" applyFill="1" applyBorder="1" applyAlignment="1">
      <alignment horizontal="center" vertical="top"/>
    </xf>
    <xf numFmtId="49" fontId="2" fillId="8" borderId="8" xfId="0" applyNumberFormat="1" applyFont="1" applyFill="1" applyBorder="1" applyAlignment="1">
      <alignment horizontal="center" vertical="center" wrapText="1"/>
    </xf>
    <xf numFmtId="49" fontId="2" fillId="8" borderId="103" xfId="0" applyNumberFormat="1" applyFont="1" applyFill="1" applyBorder="1" applyAlignment="1">
      <alignment horizontal="left" vertical="top" wrapText="1"/>
    </xf>
    <xf numFmtId="0" fontId="2" fillId="8" borderId="21" xfId="0" applyFont="1" applyFill="1" applyBorder="1" applyAlignment="1">
      <alignment vertical="top" wrapText="1"/>
    </xf>
    <xf numFmtId="49" fontId="7" fillId="8" borderId="74" xfId="0" applyNumberFormat="1" applyFont="1" applyFill="1" applyBorder="1" applyAlignment="1">
      <alignment horizontal="center" vertical="center" wrapText="1"/>
    </xf>
    <xf numFmtId="49" fontId="7" fillId="8" borderId="72" xfId="0" applyNumberFormat="1" applyFont="1" applyFill="1" applyBorder="1" applyAlignment="1">
      <alignment horizontal="center" vertical="center" wrapText="1"/>
    </xf>
    <xf numFmtId="0" fontId="2" fillId="8" borderId="95" xfId="0" applyFont="1" applyFill="1" applyBorder="1" applyAlignment="1">
      <alignment vertical="top" wrapText="1"/>
    </xf>
    <xf numFmtId="49" fontId="2" fillId="8" borderId="73" xfId="0" applyNumberFormat="1" applyFont="1" applyFill="1" applyBorder="1" applyAlignment="1">
      <alignment horizontal="center" vertical="center"/>
    </xf>
    <xf numFmtId="49" fontId="2" fillId="8" borderId="92" xfId="0" applyNumberFormat="1" applyFont="1" applyFill="1" applyBorder="1" applyAlignment="1">
      <alignment horizontal="center" vertical="center"/>
    </xf>
    <xf numFmtId="0" fontId="8" fillId="8" borderId="73" xfId="1" applyFont="1" applyFill="1" applyBorder="1" applyAlignment="1">
      <alignment horizontal="left" vertical="top" wrapText="1"/>
    </xf>
    <xf numFmtId="0" fontId="8" fillId="8" borderId="60" xfId="0" applyFont="1" applyFill="1" applyBorder="1" applyAlignment="1">
      <alignment horizontal="left" vertical="top"/>
    </xf>
    <xf numFmtId="49" fontId="2" fillId="8" borderId="73" xfId="0" applyNumberFormat="1" applyFont="1" applyFill="1" applyBorder="1" applyAlignment="1">
      <alignment horizontal="left" vertical="center" wrapText="1"/>
    </xf>
    <xf numFmtId="49" fontId="7" fillId="8" borderId="12" xfId="0" applyNumberFormat="1" applyFont="1" applyFill="1" applyBorder="1" applyAlignment="1">
      <alignment horizontal="center" vertical="top"/>
    </xf>
    <xf numFmtId="49" fontId="7" fillId="8" borderId="31" xfId="0" applyNumberFormat="1" applyFont="1" applyFill="1" applyBorder="1" applyAlignment="1">
      <alignment horizontal="center" vertical="top"/>
    </xf>
    <xf numFmtId="49" fontId="2" fillId="8" borderId="31" xfId="0" applyNumberFormat="1" applyFont="1" applyFill="1" applyBorder="1" applyAlignment="1">
      <alignment horizontal="left" vertical="center" wrapText="1"/>
    </xf>
    <xf numFmtId="0" fontId="2" fillId="8" borderId="10" xfId="0" applyFont="1" applyFill="1" applyBorder="1" applyAlignment="1">
      <alignment horizontal="center" vertical="center" textRotation="90" wrapText="1"/>
    </xf>
    <xf numFmtId="164" fontId="2" fillId="8" borderId="107" xfId="0" applyNumberFormat="1" applyFont="1" applyFill="1" applyBorder="1" applyAlignment="1">
      <alignment horizontal="left" vertical="top" wrapText="1"/>
    </xf>
    <xf numFmtId="3" fontId="2" fillId="8" borderId="80" xfId="0" applyNumberFormat="1" applyFont="1" applyFill="1" applyBorder="1" applyAlignment="1">
      <alignment horizontal="center" vertical="top"/>
    </xf>
    <xf numFmtId="3" fontId="2" fillId="8" borderId="108" xfId="0" applyNumberFormat="1" applyFont="1" applyFill="1" applyBorder="1" applyAlignment="1">
      <alignment horizontal="center" vertical="top"/>
    </xf>
    <xf numFmtId="1" fontId="2" fillId="8" borderId="12" xfId="0" applyNumberFormat="1" applyFont="1" applyFill="1" applyBorder="1" applyAlignment="1">
      <alignment horizontal="left" vertical="top" wrapText="1"/>
    </xf>
    <xf numFmtId="164" fontId="2" fillId="8" borderId="107" xfId="0" applyNumberFormat="1" applyFont="1" applyFill="1" applyBorder="1" applyAlignment="1">
      <alignment vertical="top" wrapText="1"/>
    </xf>
    <xf numFmtId="3" fontId="2" fillId="8" borderId="73" xfId="0" applyNumberFormat="1" applyFont="1" applyFill="1" applyBorder="1" applyAlignment="1">
      <alignment horizontal="left" vertical="top" wrapText="1"/>
    </xf>
    <xf numFmtId="3" fontId="2" fillId="8" borderId="22" xfId="0" applyNumberFormat="1" applyFont="1" applyFill="1" applyBorder="1" applyAlignment="1">
      <alignment horizontal="left" vertical="top" wrapText="1"/>
    </xf>
    <xf numFmtId="0" fontId="2" fillId="11" borderId="22" xfId="0" applyFont="1" applyFill="1" applyBorder="1" applyAlignment="1">
      <alignment horizontal="center" vertical="top"/>
    </xf>
    <xf numFmtId="49" fontId="2" fillId="8" borderId="12" xfId="0" applyNumberFormat="1" applyFont="1" applyFill="1" applyBorder="1" applyAlignment="1">
      <alignment horizontal="center" vertical="top"/>
    </xf>
    <xf numFmtId="49" fontId="2" fillId="8" borderId="0" xfId="0" applyNumberFormat="1" applyFont="1" applyFill="1" applyBorder="1" applyAlignment="1">
      <alignment horizontal="center" vertical="top"/>
    </xf>
    <xf numFmtId="49" fontId="2" fillId="8" borderId="31" xfId="0" applyNumberFormat="1" applyFont="1" applyFill="1" applyBorder="1" applyAlignment="1">
      <alignment horizontal="center" vertical="top" wrapText="1"/>
    </xf>
    <xf numFmtId="49" fontId="2" fillId="8" borderId="76" xfId="0" applyNumberFormat="1" applyFont="1" applyFill="1" applyBorder="1" applyAlignment="1">
      <alignment horizontal="center" vertical="top"/>
    </xf>
    <xf numFmtId="49" fontId="2" fillId="8" borderId="76" xfId="0" applyNumberFormat="1" applyFont="1" applyFill="1" applyBorder="1" applyAlignment="1">
      <alignment horizontal="center" vertical="top" wrapText="1"/>
    </xf>
    <xf numFmtId="0" fontId="2" fillId="8" borderId="56" xfId="0" applyFont="1" applyFill="1" applyBorder="1" applyAlignment="1">
      <alignment horizontal="center" vertical="top" wrapText="1"/>
    </xf>
    <xf numFmtId="0" fontId="2" fillId="8" borderId="22" xfId="0" applyFont="1" applyFill="1" applyBorder="1" applyAlignment="1">
      <alignment horizontal="left" vertical="top" wrapText="1"/>
    </xf>
    <xf numFmtId="3" fontId="2" fillId="8" borderId="22" xfId="0" applyNumberFormat="1" applyFont="1" applyFill="1" applyBorder="1" applyAlignment="1">
      <alignment horizontal="left" vertical="top"/>
    </xf>
    <xf numFmtId="0" fontId="2" fillId="8" borderId="31" xfId="0" applyFont="1" applyFill="1" applyBorder="1" applyAlignment="1">
      <alignment horizontal="left" vertical="top" wrapText="1"/>
    </xf>
    <xf numFmtId="0" fontId="2" fillId="8" borderId="107" xfId="0" applyFont="1" applyFill="1" applyBorder="1" applyAlignment="1">
      <alignment vertical="top" wrapText="1"/>
    </xf>
    <xf numFmtId="0" fontId="2" fillId="8" borderId="80" xfId="0" applyFont="1" applyFill="1" applyBorder="1" applyAlignment="1">
      <alignment horizontal="left" vertical="top" wrapText="1"/>
    </xf>
    <xf numFmtId="0" fontId="2" fillId="11" borderId="80" xfId="0" applyFont="1" applyFill="1" applyBorder="1" applyAlignment="1">
      <alignment horizontal="center" vertical="top"/>
    </xf>
    <xf numFmtId="0" fontId="2" fillId="11" borderId="89" xfId="0" applyFont="1" applyFill="1" applyBorder="1" applyAlignment="1">
      <alignment horizontal="center" vertical="top"/>
    </xf>
    <xf numFmtId="0" fontId="2" fillId="11" borderId="47" xfId="0" applyFont="1" applyFill="1" applyBorder="1" applyAlignment="1">
      <alignment horizontal="center" vertical="top"/>
    </xf>
    <xf numFmtId="0" fontId="2" fillId="11" borderId="22" xfId="0" applyFont="1" applyFill="1" applyBorder="1" applyAlignment="1">
      <alignment horizontal="left" vertical="top"/>
    </xf>
    <xf numFmtId="0" fontId="2" fillId="11" borderId="46" xfId="0" applyFont="1" applyFill="1" applyBorder="1" applyAlignment="1">
      <alignment vertical="top" wrapText="1"/>
    </xf>
    <xf numFmtId="0" fontId="2" fillId="11" borderId="86" xfId="0" applyFont="1" applyFill="1" applyBorder="1" applyAlignment="1">
      <alignment vertical="top" wrapText="1"/>
    </xf>
    <xf numFmtId="0" fontId="2" fillId="11" borderId="80" xfId="0" applyFont="1" applyFill="1" applyBorder="1" applyAlignment="1">
      <alignment horizontal="left" vertical="top"/>
    </xf>
    <xf numFmtId="0" fontId="2" fillId="11" borderId="90" xfId="0" applyFont="1" applyFill="1" applyBorder="1" applyAlignment="1">
      <alignment horizontal="left" vertical="top" wrapText="1"/>
    </xf>
    <xf numFmtId="0" fontId="2" fillId="11" borderId="56" xfId="0" applyFont="1" applyFill="1" applyBorder="1" applyAlignment="1">
      <alignment horizontal="left" vertical="top" wrapText="1"/>
    </xf>
    <xf numFmtId="49" fontId="2" fillId="8" borderId="50" xfId="0" applyNumberFormat="1" applyFont="1" applyFill="1" applyBorder="1" applyAlignment="1">
      <alignment horizontal="center" vertical="top" wrapText="1"/>
    </xf>
    <xf numFmtId="1" fontId="2" fillId="3" borderId="73" xfId="2" applyNumberFormat="1" applyFont="1" applyFill="1" applyBorder="1" applyAlignment="1">
      <alignment horizontal="left" vertical="top" wrapText="1"/>
    </xf>
    <xf numFmtId="0" fontId="2" fillId="11" borderId="59" xfId="0" applyFont="1" applyFill="1" applyBorder="1" applyAlignment="1">
      <alignment vertical="top" wrapText="1"/>
    </xf>
    <xf numFmtId="0" fontId="2" fillId="11" borderId="82" xfId="0" applyFont="1" applyFill="1" applyBorder="1" applyAlignment="1">
      <alignment vertical="top" wrapText="1"/>
    </xf>
    <xf numFmtId="0" fontId="2" fillId="11" borderId="78" xfId="0" applyFont="1" applyFill="1" applyBorder="1" applyAlignment="1">
      <alignment horizontal="center" vertical="top"/>
    </xf>
    <xf numFmtId="0" fontId="2" fillId="11" borderId="100" xfId="0" applyFont="1" applyFill="1" applyBorder="1" applyAlignment="1">
      <alignment horizontal="center" vertical="top"/>
    </xf>
    <xf numFmtId="0" fontId="2" fillId="7" borderId="76" xfId="0" applyFont="1" applyFill="1" applyBorder="1" applyAlignment="1">
      <alignment horizontal="center" vertical="top"/>
    </xf>
    <xf numFmtId="0" fontId="2" fillId="7" borderId="53" xfId="0" applyFont="1" applyFill="1" applyBorder="1" applyAlignment="1">
      <alignment horizontal="center" vertical="top"/>
    </xf>
    <xf numFmtId="0" fontId="2" fillId="7" borderId="22" xfId="0" applyFont="1" applyFill="1" applyBorder="1" applyAlignment="1">
      <alignment horizontal="center" vertical="top"/>
    </xf>
    <xf numFmtId="0" fontId="2" fillId="7" borderId="60" xfId="0" applyFont="1" applyFill="1" applyBorder="1" applyAlignment="1">
      <alignment horizontal="center" vertical="top"/>
    </xf>
    <xf numFmtId="0" fontId="2" fillId="8" borderId="76" xfId="0" applyFont="1" applyFill="1" applyBorder="1" applyAlignment="1">
      <alignment horizontal="left" vertical="top"/>
    </xf>
    <xf numFmtId="0" fontId="0" fillId="0" borderId="0" xfId="0" applyFill="1"/>
    <xf numFmtId="0" fontId="25" fillId="0" borderId="0" xfId="0" applyFont="1" applyFill="1" applyAlignment="1"/>
    <xf numFmtId="0" fontId="26" fillId="0" borderId="0" xfId="0" applyFont="1" applyFill="1"/>
    <xf numFmtId="0" fontId="25" fillId="0" borderId="0" xfId="0" applyFont="1" applyFill="1" applyAlignment="1">
      <alignment horizontal="left" vertical="top"/>
    </xf>
    <xf numFmtId="0" fontId="26" fillId="0" borderId="0" xfId="0" applyFont="1" applyFill="1" applyAlignment="1">
      <alignment vertical="top" wrapText="1"/>
    </xf>
    <xf numFmtId="0" fontId="26" fillId="0" borderId="0" xfId="0" applyFont="1" applyFill="1" applyAlignment="1">
      <alignment horizontal="left" vertical="top"/>
    </xf>
    <xf numFmtId="0" fontId="2" fillId="0" borderId="0" xfId="2" applyFont="1" applyFill="1" applyAlignment="1"/>
    <xf numFmtId="0" fontId="26" fillId="0" borderId="0" xfId="0" applyFont="1" applyFill="1" applyAlignment="1">
      <alignment horizontal="right"/>
    </xf>
    <xf numFmtId="0" fontId="26" fillId="0" borderId="0" xfId="0" applyFont="1" applyFill="1" applyAlignment="1">
      <alignment horizontal="right" vertical="top"/>
    </xf>
    <xf numFmtId="0" fontId="26" fillId="0" borderId="0" xfId="2" applyFont="1" applyFill="1" applyAlignment="1">
      <alignment horizontal="right"/>
    </xf>
    <xf numFmtId="0" fontId="26" fillId="0" borderId="0" xfId="2" applyFont="1" applyFill="1" applyAlignment="1">
      <alignment horizontal="right" vertical="top"/>
    </xf>
    <xf numFmtId="0" fontId="26" fillId="0" borderId="0" xfId="0" applyFont="1" applyFill="1" applyAlignment="1">
      <alignment horizontal="center"/>
    </xf>
    <xf numFmtId="0" fontId="27" fillId="0" borderId="0" xfId="0" applyFont="1" applyFill="1" applyAlignment="1">
      <alignment horizontal="right" vertical="top"/>
    </xf>
    <xf numFmtId="0" fontId="25" fillId="0" borderId="0" xfId="0" applyFont="1" applyFill="1"/>
    <xf numFmtId="0" fontId="2" fillId="0" borderId="0" xfId="0" applyFont="1" applyFill="1"/>
    <xf numFmtId="0" fontId="13" fillId="0" borderId="0" xfId="0" applyFont="1" applyFill="1" applyAlignment="1">
      <alignment vertical="center" wrapText="1"/>
    </xf>
    <xf numFmtId="164" fontId="2" fillId="8" borderId="3" xfId="0" applyNumberFormat="1" applyFont="1" applyFill="1" applyBorder="1" applyAlignment="1">
      <alignment horizontal="center" vertical="top"/>
    </xf>
    <xf numFmtId="0" fontId="25" fillId="0" borderId="0" xfId="0" applyFont="1" applyFill="1" applyAlignment="1">
      <alignment horizontal="center"/>
    </xf>
    <xf numFmtId="0" fontId="25" fillId="0" borderId="0" xfId="0" applyFont="1" applyFill="1" applyAlignment="1">
      <alignment horizontal="center" wrapText="1"/>
    </xf>
    <xf numFmtId="0" fontId="26" fillId="0" borderId="0" xfId="0" applyFont="1" applyFill="1" applyAlignment="1">
      <alignment horizontal="left" vertical="top" wrapText="1"/>
    </xf>
    <xf numFmtId="0" fontId="13" fillId="0" borderId="0" xfId="0" applyFont="1" applyFill="1" applyAlignment="1">
      <alignment horizontal="left" vertical="center" wrapText="1"/>
    </xf>
    <xf numFmtId="0" fontId="26" fillId="0" borderId="0" xfId="0" applyFont="1" applyFill="1" applyAlignment="1">
      <alignment horizontal="left"/>
    </xf>
    <xf numFmtId="0" fontId="26" fillId="0" borderId="0" xfId="2" applyFont="1" applyFill="1" applyAlignment="1">
      <alignment horizontal="left"/>
    </xf>
    <xf numFmtId="0" fontId="26" fillId="0" borderId="0" xfId="0" applyFont="1" applyFill="1" applyAlignment="1">
      <alignment horizontal="left" vertical="top"/>
    </xf>
    <xf numFmtId="0" fontId="26" fillId="0" borderId="0" xfId="0" applyFont="1" applyFill="1" applyBorder="1" applyAlignment="1">
      <alignment horizontal="left" vertical="top" wrapText="1"/>
    </xf>
    <xf numFmtId="0" fontId="0" fillId="0" borderId="0" xfId="0" applyFill="1" applyAlignment="1">
      <alignment horizontal="left" vertical="top" wrapText="1"/>
    </xf>
    <xf numFmtId="3" fontId="2" fillId="8" borderId="19" xfId="0" applyNumberFormat="1" applyFont="1" applyFill="1" applyBorder="1" applyAlignment="1">
      <alignment horizontal="left" vertical="top" wrapText="1"/>
    </xf>
    <xf numFmtId="0" fontId="0" fillId="0" borderId="12" xfId="0" applyBorder="1" applyAlignment="1">
      <alignment horizontal="left" vertical="top" wrapText="1"/>
    </xf>
    <xf numFmtId="3" fontId="8" fillId="0" borderId="3" xfId="0" applyNumberFormat="1" applyFont="1" applyBorder="1" applyAlignment="1">
      <alignment horizontal="center" vertical="center" wrapText="1"/>
    </xf>
    <xf numFmtId="3" fontId="8" fillId="0" borderId="33" xfId="0" applyNumberFormat="1" applyFont="1" applyBorder="1" applyAlignment="1">
      <alignment horizontal="center" vertical="center" wrapText="1"/>
    </xf>
    <xf numFmtId="164" fontId="2" fillId="8" borderId="3"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3" fontId="8" fillId="0" borderId="34" xfId="0" applyNumberFormat="1" applyFont="1" applyBorder="1" applyAlignment="1">
      <alignment horizontal="center" vertical="center" wrapText="1"/>
    </xf>
    <xf numFmtId="3" fontId="22" fillId="0" borderId="36" xfId="0" applyNumberFormat="1" applyFont="1" applyBorder="1" applyAlignment="1">
      <alignment horizontal="center" vertical="center" wrapText="1"/>
    </xf>
    <xf numFmtId="0" fontId="0" fillId="0" borderId="39" xfId="0" applyBorder="1" applyAlignment="1">
      <alignment horizontal="center" vertical="center"/>
    </xf>
    <xf numFmtId="0" fontId="0" fillId="0" borderId="37" xfId="0" applyBorder="1" applyAlignment="1">
      <alignment horizontal="center" vertical="center"/>
    </xf>
    <xf numFmtId="0" fontId="18" fillId="0" borderId="0" xfId="0" applyNumberFormat="1" applyFont="1" applyFill="1" applyBorder="1" applyAlignment="1">
      <alignment horizontal="left" vertical="top" wrapText="1"/>
    </xf>
    <xf numFmtId="0" fontId="0" fillId="0" borderId="0" xfId="0" applyBorder="1" applyAlignment="1">
      <alignment horizontal="left" vertical="top" wrapText="1"/>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8" borderId="8" xfId="0" applyNumberFormat="1" applyFont="1" applyFill="1" applyBorder="1" applyAlignment="1">
      <alignment horizontal="center" vertical="top"/>
    </xf>
    <xf numFmtId="0" fontId="2" fillId="3" borderId="19" xfId="0" applyFont="1" applyFill="1" applyBorder="1" applyAlignment="1">
      <alignment vertical="top" wrapText="1"/>
    </xf>
    <xf numFmtId="0" fontId="5" fillId="0" borderId="12" xfId="0" applyFont="1" applyBorder="1" applyAlignment="1">
      <alignment vertical="top" wrapText="1"/>
    </xf>
    <xf numFmtId="49" fontId="3" fillId="8" borderId="12" xfId="0" applyNumberFormat="1" applyFont="1" applyFill="1" applyBorder="1" applyAlignment="1">
      <alignment horizontal="center" vertical="top" wrapText="1"/>
    </xf>
    <xf numFmtId="49" fontId="3" fillId="8" borderId="8" xfId="0" applyNumberFormat="1" applyFont="1" applyFill="1" applyBorder="1" applyAlignment="1">
      <alignment horizontal="center" vertical="top" wrapText="1"/>
    </xf>
    <xf numFmtId="0" fontId="2" fillId="8" borderId="12" xfId="0" applyFont="1" applyFill="1" applyBorder="1" applyAlignment="1">
      <alignment horizontal="left" vertical="top" wrapText="1"/>
    </xf>
    <xf numFmtId="0" fontId="2" fillId="8" borderId="8" xfId="0" applyFont="1" applyFill="1" applyBorder="1" applyAlignment="1">
      <alignment horizontal="left" vertical="top" wrapText="1"/>
    </xf>
    <xf numFmtId="49" fontId="3" fillId="0" borderId="13" xfId="0" applyNumberFormat="1" applyFont="1" applyBorder="1" applyAlignment="1">
      <alignment horizontal="center" vertical="top"/>
    </xf>
    <xf numFmtId="49" fontId="3" fillId="0" borderId="18" xfId="0" applyNumberFormat="1" applyFont="1" applyBorder="1" applyAlignment="1">
      <alignment horizontal="center" vertical="top"/>
    </xf>
    <xf numFmtId="0" fontId="3" fillId="2" borderId="45" xfId="0" applyFont="1" applyFill="1" applyBorder="1" applyAlignment="1">
      <alignment horizontal="left" vertical="top" wrapText="1"/>
    </xf>
    <xf numFmtId="0" fontId="3" fillId="2" borderId="25" xfId="0" applyFont="1" applyFill="1" applyBorder="1" applyAlignment="1">
      <alignment horizontal="left" vertical="top" wrapText="1"/>
    </xf>
    <xf numFmtId="49" fontId="3" fillId="0" borderId="20" xfId="0" applyNumberFormat="1" applyFont="1" applyBorder="1" applyAlignment="1">
      <alignment horizontal="center" vertical="top"/>
    </xf>
    <xf numFmtId="0" fontId="7" fillId="0" borderId="53" xfId="0" applyFont="1" applyFill="1" applyBorder="1" applyAlignment="1">
      <alignment horizontal="center" vertical="top" textRotation="90"/>
    </xf>
    <xf numFmtId="0" fontId="7" fillId="0" borderId="0" xfId="0" applyFont="1" applyFill="1" applyBorder="1" applyAlignment="1">
      <alignment horizontal="center" vertical="top" textRotation="90"/>
    </xf>
    <xf numFmtId="0" fontId="7" fillId="0" borderId="21" xfId="0" applyFont="1" applyFill="1" applyBorder="1" applyAlignment="1">
      <alignment horizontal="center" vertical="top" textRotation="90"/>
    </xf>
    <xf numFmtId="0" fontId="2" fillId="8" borderId="23" xfId="0" applyFont="1" applyFill="1" applyBorder="1" applyAlignment="1">
      <alignment horizontal="left" vertical="top" wrapText="1"/>
    </xf>
    <xf numFmtId="0" fontId="0" fillId="0" borderId="6" xfId="0" applyBorder="1" applyAlignment="1">
      <alignment horizontal="left" vertical="top" wrapText="1"/>
    </xf>
    <xf numFmtId="0" fontId="14" fillId="0" borderId="0" xfId="0" applyFont="1" applyAlignment="1">
      <alignment horizontal="left" vertical="top" wrapText="1"/>
    </xf>
    <xf numFmtId="0" fontId="0" fillId="0" borderId="0" xfId="0" applyAlignment="1">
      <alignment horizontal="left" vertical="top" wrapText="1"/>
    </xf>
    <xf numFmtId="0" fontId="2" fillId="0" borderId="21" xfId="0" applyFont="1" applyBorder="1" applyAlignment="1">
      <alignment horizontal="right" vertical="top" wrapText="1"/>
    </xf>
    <xf numFmtId="0" fontId="3" fillId="9" borderId="77" xfId="0" applyFont="1" applyFill="1" applyBorder="1" applyAlignment="1">
      <alignment horizontal="left" vertical="top" wrapText="1"/>
    </xf>
    <xf numFmtId="0" fontId="24" fillId="9" borderId="53" xfId="0" applyFont="1" applyFill="1" applyBorder="1" applyAlignment="1">
      <alignment horizontal="left" vertical="top" wrapText="1"/>
    </xf>
    <xf numFmtId="0" fontId="24" fillId="9" borderId="60" xfId="0" applyFont="1" applyFill="1" applyBorder="1" applyAlignment="1">
      <alignment horizontal="left" vertical="top"/>
    </xf>
    <xf numFmtId="0" fontId="24" fillId="9" borderId="47" xfId="0" applyFont="1" applyFill="1" applyBorder="1" applyAlignment="1">
      <alignment horizontal="left" vertical="top"/>
    </xf>
    <xf numFmtId="0" fontId="2" fillId="9" borderId="29" xfId="0" applyFont="1" applyFill="1" applyBorder="1" applyAlignment="1">
      <alignment horizontal="left" vertical="top" wrapText="1"/>
    </xf>
    <xf numFmtId="0" fontId="5" fillId="9" borderId="28" xfId="0" applyFont="1" applyFill="1" applyBorder="1" applyAlignment="1">
      <alignment horizontal="left" vertical="top" wrapText="1"/>
    </xf>
    <xf numFmtId="0" fontId="0" fillId="9" borderId="28" xfId="0" applyFill="1" applyBorder="1" applyAlignment="1">
      <alignment horizontal="left" vertical="top" wrapText="1"/>
    </xf>
    <xf numFmtId="0" fontId="2" fillId="0" borderId="35"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8" xfId="0" applyFont="1" applyBorder="1" applyAlignment="1">
      <alignment horizontal="center" vertical="center" wrapText="1"/>
    </xf>
    <xf numFmtId="164" fontId="2" fillId="0" borderId="3" xfId="0" applyNumberFormat="1" applyFont="1" applyBorder="1" applyAlignment="1">
      <alignment horizontal="center" vertical="center" wrapText="1"/>
    </xf>
    <xf numFmtId="164" fontId="2" fillId="0" borderId="33" xfId="0" applyNumberFormat="1" applyFont="1" applyBorder="1" applyAlignment="1">
      <alignment horizontal="center" vertical="center" wrapText="1"/>
    </xf>
    <xf numFmtId="0" fontId="8" fillId="0" borderId="59" xfId="0" applyFont="1" applyBorder="1" applyAlignment="1">
      <alignment horizontal="center" vertical="center" wrapText="1"/>
    </xf>
    <xf numFmtId="0" fontId="8" fillId="0" borderId="43" xfId="0" applyFont="1" applyBorder="1" applyAlignment="1">
      <alignment horizontal="center" vertical="center" wrapText="1"/>
    </xf>
    <xf numFmtId="0" fontId="2" fillId="0" borderId="76" xfId="0" applyFont="1" applyBorder="1" applyAlignment="1">
      <alignment horizontal="center" vertical="center" textRotation="90" wrapText="1"/>
    </xf>
    <xf numFmtId="0" fontId="2" fillId="0" borderId="8" xfId="0" applyFont="1" applyBorder="1" applyAlignment="1">
      <alignment horizontal="center" vertical="center" textRotation="90" wrapText="1"/>
    </xf>
    <xf numFmtId="0" fontId="2" fillId="0" borderId="76" xfId="0" applyFont="1" applyBorder="1" applyAlignment="1">
      <alignment horizontal="center" vertical="center" textRotation="90"/>
    </xf>
    <xf numFmtId="0" fontId="2" fillId="0" borderId="8" xfId="0" applyFont="1" applyBorder="1" applyAlignment="1">
      <alignment horizontal="center" vertical="center" textRotation="90"/>
    </xf>
    <xf numFmtId="0" fontId="2" fillId="0" borderId="23" xfId="0" applyFont="1" applyBorder="1" applyAlignment="1">
      <alignment horizontal="center" vertical="center" textRotation="90" shrinkToFit="1"/>
    </xf>
    <xf numFmtId="0" fontId="2" fillId="0" borderId="6" xfId="0" applyFont="1" applyBorder="1" applyAlignment="1">
      <alignment horizontal="center" vertical="center" textRotation="90" shrinkToFit="1"/>
    </xf>
    <xf numFmtId="0" fontId="2" fillId="0" borderId="7" xfId="0" applyFont="1" applyBorder="1" applyAlignment="1">
      <alignment horizontal="center" vertical="center" textRotation="90" shrinkToFit="1"/>
    </xf>
    <xf numFmtId="0" fontId="2" fillId="0" borderId="19" xfId="0" applyFont="1" applyBorder="1" applyAlignment="1">
      <alignment horizontal="center" vertical="center" textRotation="90" shrinkToFit="1"/>
    </xf>
    <xf numFmtId="0" fontId="2" fillId="0" borderId="12" xfId="0" applyFont="1" applyBorder="1" applyAlignment="1">
      <alignment horizontal="center" vertical="center" textRotation="90" shrinkToFit="1"/>
    </xf>
    <xf numFmtId="0" fontId="2" fillId="0" borderId="8" xfId="0" applyFont="1" applyBorder="1" applyAlignment="1">
      <alignment horizontal="center" vertical="center" textRotation="90" shrinkToFit="1"/>
    </xf>
    <xf numFmtId="0" fontId="2" fillId="0" borderId="35" xfId="0" applyFont="1" applyBorder="1" applyAlignment="1">
      <alignment horizontal="center" vertical="center" shrinkToFit="1"/>
    </xf>
    <xf numFmtId="0" fontId="2" fillId="0" borderId="31" xfId="0" applyFont="1" applyBorder="1" applyAlignment="1">
      <alignment horizontal="center" vertical="center" shrinkToFit="1"/>
    </xf>
    <xf numFmtId="0" fontId="2" fillId="0" borderId="40" xfId="0" applyFont="1" applyBorder="1" applyAlignment="1">
      <alignment horizontal="center" vertical="center" shrinkToFit="1"/>
    </xf>
    <xf numFmtId="0" fontId="2" fillId="0" borderId="55" xfId="0" applyFont="1" applyBorder="1" applyAlignment="1">
      <alignment horizontal="center" vertical="center" textRotation="90" shrinkToFit="1"/>
    </xf>
    <xf numFmtId="0" fontId="2" fillId="0" borderId="42" xfId="0" applyFont="1" applyBorder="1" applyAlignment="1">
      <alignment horizontal="center" vertical="center" textRotation="90" shrinkToFit="1"/>
    </xf>
    <xf numFmtId="0" fontId="2" fillId="0" borderId="43" xfId="0" applyFont="1" applyBorder="1" applyAlignment="1">
      <alignment horizontal="center" vertical="center" textRotation="90" shrinkToFit="1"/>
    </xf>
    <xf numFmtId="0" fontId="2" fillId="0" borderId="20" xfId="0" applyNumberFormat="1" applyFont="1" applyBorder="1" applyAlignment="1">
      <alignment horizontal="center" vertical="center" textRotation="90" shrinkToFit="1"/>
    </xf>
    <xf numFmtId="0" fontId="2" fillId="0" borderId="13" xfId="0" applyNumberFormat="1" applyFont="1" applyBorder="1" applyAlignment="1">
      <alignment horizontal="center" vertical="center" textRotation="90" shrinkToFit="1"/>
    </xf>
    <xf numFmtId="0" fontId="2" fillId="0" borderId="18" xfId="0" applyNumberFormat="1" applyFont="1" applyBorder="1" applyAlignment="1">
      <alignment horizontal="center" vertical="center" textRotation="90" shrinkToFit="1"/>
    </xf>
    <xf numFmtId="0" fontId="2" fillId="0" borderId="34" xfId="0" applyFont="1" applyBorder="1" applyAlignment="1">
      <alignment horizontal="center" vertical="center" textRotation="90" shrinkToFit="1"/>
    </xf>
    <xf numFmtId="0" fontId="2" fillId="0" borderId="3" xfId="0" applyFont="1" applyBorder="1" applyAlignment="1">
      <alignment horizontal="center" vertical="center" textRotation="90" shrinkToFit="1"/>
    </xf>
    <xf numFmtId="0" fontId="2" fillId="0" borderId="33" xfId="0" applyFont="1" applyBorder="1" applyAlignment="1">
      <alignment horizontal="center" vertical="center" textRotation="90" shrinkToFit="1"/>
    </xf>
    <xf numFmtId="0" fontId="8" fillId="0" borderId="55" xfId="0" applyFont="1" applyBorder="1" applyAlignment="1">
      <alignment horizontal="center" vertical="center" wrapText="1"/>
    </xf>
    <xf numFmtId="0" fontId="8" fillId="0" borderId="49" xfId="0" applyFont="1" applyBorder="1" applyAlignment="1">
      <alignment horizontal="center" vertical="center" wrapText="1"/>
    </xf>
    <xf numFmtId="0" fontId="1" fillId="0" borderId="53" xfId="0" applyFont="1" applyBorder="1" applyAlignment="1">
      <alignment horizontal="center" vertical="center" textRotation="90" wrapText="1"/>
    </xf>
    <xf numFmtId="0" fontId="1" fillId="0" borderId="0"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0" fontId="2" fillId="7" borderId="66" xfId="0" applyFont="1" applyFill="1" applyBorder="1" applyAlignment="1">
      <alignment horizontal="left" vertical="top" wrapText="1"/>
    </xf>
    <xf numFmtId="0" fontId="5" fillId="7" borderId="56" xfId="0" applyFont="1" applyFill="1" applyBorder="1" applyAlignment="1">
      <alignment horizontal="left" vertical="top" wrapText="1"/>
    </xf>
    <xf numFmtId="49" fontId="2" fillId="8" borderId="31" xfId="0" applyNumberFormat="1" applyFont="1" applyFill="1" applyBorder="1" applyAlignment="1">
      <alignment horizontal="center" vertical="top"/>
    </xf>
    <xf numFmtId="0" fontId="2" fillId="8" borderId="42" xfId="0" applyFont="1" applyFill="1" applyBorder="1" applyAlignment="1">
      <alignment horizontal="center" vertical="top"/>
    </xf>
    <xf numFmtId="0" fontId="2" fillId="0" borderId="0" xfId="0" applyFont="1" applyAlignment="1">
      <alignment horizontal="center" vertical="top"/>
    </xf>
    <xf numFmtId="0" fontId="3" fillId="4" borderId="36" xfId="0" applyFont="1" applyFill="1" applyBorder="1" applyAlignment="1">
      <alignment horizontal="right" vertical="top" wrapText="1"/>
    </xf>
    <xf numFmtId="0" fontId="3" fillId="4" borderId="39" xfId="0" applyFont="1" applyFill="1" applyBorder="1" applyAlignment="1">
      <alignment horizontal="right" vertical="top" wrapText="1"/>
    </xf>
    <xf numFmtId="0" fontId="3" fillId="4" borderId="37" xfId="0" applyFont="1" applyFill="1" applyBorder="1" applyAlignment="1">
      <alignment horizontal="right" vertical="top" wrapText="1"/>
    </xf>
    <xf numFmtId="0" fontId="3" fillId="7" borderId="38" xfId="0" applyFont="1" applyFill="1" applyBorder="1" applyAlignment="1">
      <alignment horizontal="right" vertical="top" wrapText="1"/>
    </xf>
    <xf numFmtId="0" fontId="3" fillId="7" borderId="27" xfId="0" applyFont="1" applyFill="1" applyBorder="1" applyAlignment="1">
      <alignment horizontal="right" vertical="top" wrapText="1"/>
    </xf>
    <xf numFmtId="0" fontId="3" fillId="7" borderId="28" xfId="0" applyFont="1" applyFill="1" applyBorder="1" applyAlignment="1">
      <alignment horizontal="right" vertical="top" wrapText="1"/>
    </xf>
    <xf numFmtId="0" fontId="2" fillId="0" borderId="46" xfId="0" applyFont="1" applyBorder="1" applyAlignment="1">
      <alignment horizontal="left" vertical="top" wrapText="1"/>
    </xf>
    <xf numFmtId="0" fontId="2" fillId="0" borderId="47" xfId="0" applyFont="1" applyBorder="1" applyAlignment="1">
      <alignment horizontal="left" vertical="top" wrapText="1"/>
    </xf>
    <xf numFmtId="0" fontId="2" fillId="0" borderId="48" xfId="0" applyFont="1" applyBorder="1" applyAlignment="1">
      <alignment horizontal="left" vertical="top" wrapText="1"/>
    </xf>
    <xf numFmtId="49" fontId="3" fillId="0" borderId="0" xfId="0" applyNumberFormat="1" applyFont="1" applyFill="1" applyBorder="1" applyAlignment="1">
      <alignment horizontal="center" vertical="top" wrapText="1"/>
    </xf>
    <xf numFmtId="49" fontId="3" fillId="2" borderId="45" xfId="0" applyNumberFormat="1" applyFont="1" applyFill="1" applyBorder="1" applyAlignment="1">
      <alignment horizontal="right" vertical="top"/>
    </xf>
    <xf numFmtId="49" fontId="3" fillId="2" borderId="25" xfId="0" applyNumberFormat="1" applyFont="1" applyFill="1" applyBorder="1" applyAlignment="1">
      <alignment horizontal="right" vertical="top"/>
    </xf>
    <xf numFmtId="49" fontId="3" fillId="9" borderId="45" xfId="0" applyNumberFormat="1" applyFont="1" applyFill="1" applyBorder="1" applyAlignment="1">
      <alignment horizontal="right" vertical="top"/>
    </xf>
    <xf numFmtId="49" fontId="3" fillId="9" borderId="25" xfId="0" applyNumberFormat="1" applyFont="1" applyFill="1" applyBorder="1" applyAlignment="1">
      <alignment horizontal="right" vertical="top"/>
    </xf>
    <xf numFmtId="49" fontId="3" fillId="4" borderId="45" xfId="0" applyNumberFormat="1" applyFont="1" applyFill="1" applyBorder="1" applyAlignment="1">
      <alignment horizontal="right" vertical="top"/>
    </xf>
    <xf numFmtId="49" fontId="3" fillId="4" borderId="25" xfId="0" applyNumberFormat="1" applyFont="1" applyFill="1" applyBorder="1" applyAlignment="1">
      <alignment horizontal="right" vertical="top"/>
    </xf>
    <xf numFmtId="164" fontId="2" fillId="0" borderId="34" xfId="0" applyNumberFormat="1" applyFont="1" applyBorder="1" applyAlignment="1">
      <alignment horizontal="center" vertical="center" wrapText="1"/>
    </xf>
    <xf numFmtId="0" fontId="3" fillId="0" borderId="55"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67" xfId="0" applyFont="1" applyBorder="1" applyAlignment="1">
      <alignment horizontal="center" vertical="center" wrapText="1"/>
    </xf>
    <xf numFmtId="0" fontId="0" fillId="0" borderId="43" xfId="0" applyBorder="1" applyAlignment="1">
      <alignment horizontal="center" vertical="center" wrapText="1"/>
    </xf>
    <xf numFmtId="0" fontId="0" fillId="0" borderId="21" xfId="0" applyBorder="1" applyAlignment="1">
      <alignment horizontal="center" vertical="center" wrapText="1"/>
    </xf>
    <xf numFmtId="0" fontId="0" fillId="0" borderId="44" xfId="0" applyBorder="1" applyAlignment="1">
      <alignment horizontal="center" vertical="center" wrapText="1"/>
    </xf>
    <xf numFmtId="0" fontId="2" fillId="3" borderId="46" xfId="0" applyFont="1" applyFill="1" applyBorder="1" applyAlignment="1">
      <alignment horizontal="left" vertical="top" wrapText="1"/>
    </xf>
    <xf numFmtId="0" fontId="2" fillId="3" borderId="47" xfId="0" applyFont="1" applyFill="1" applyBorder="1" applyAlignment="1">
      <alignment horizontal="left" vertical="top" wrapText="1"/>
    </xf>
    <xf numFmtId="0" fontId="2" fillId="3" borderId="48" xfId="0" applyFont="1" applyFill="1" applyBorder="1" applyAlignment="1">
      <alignment horizontal="left" vertical="top" wrapText="1"/>
    </xf>
    <xf numFmtId="0" fontId="3" fillId="5" borderId="43" xfId="0" applyFont="1" applyFill="1" applyBorder="1" applyAlignment="1">
      <alignment horizontal="right" vertical="top" wrapText="1"/>
    </xf>
    <xf numFmtId="0" fontId="3" fillId="5" borderId="21" xfId="0" applyFont="1" applyFill="1" applyBorder="1" applyAlignment="1">
      <alignment horizontal="right" vertical="top" wrapText="1"/>
    </xf>
    <xf numFmtId="0" fontId="3" fillId="5" borderId="44" xfId="0" applyFont="1" applyFill="1" applyBorder="1" applyAlignment="1">
      <alignment horizontal="right" vertical="top" wrapText="1"/>
    </xf>
    <xf numFmtId="0" fontId="2" fillId="3" borderId="38"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2" fillId="0" borderId="38" xfId="0" applyFont="1" applyBorder="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0" fontId="2" fillId="7" borderId="38" xfId="0" applyFont="1" applyFill="1" applyBorder="1" applyAlignment="1">
      <alignment horizontal="left" vertical="top" wrapText="1"/>
    </xf>
    <xf numFmtId="0" fontId="5" fillId="7" borderId="27" xfId="0" applyFont="1" applyFill="1" applyBorder="1" applyAlignment="1">
      <alignment horizontal="left" vertical="top" wrapText="1"/>
    </xf>
    <xf numFmtId="0" fontId="3" fillId="4" borderId="38" xfId="0" applyFont="1" applyFill="1" applyBorder="1" applyAlignment="1">
      <alignment horizontal="right" vertical="top" wrapText="1"/>
    </xf>
    <xf numFmtId="0" fontId="3" fillId="4" borderId="27" xfId="0" applyFont="1" applyFill="1" applyBorder="1" applyAlignment="1">
      <alignment horizontal="right" vertical="top" wrapText="1"/>
    </xf>
    <xf numFmtId="0" fontId="3" fillId="4" borderId="28" xfId="0" applyFont="1" applyFill="1" applyBorder="1" applyAlignment="1">
      <alignment horizontal="right" vertical="top" wrapText="1"/>
    </xf>
    <xf numFmtId="0" fontId="2" fillId="8" borderId="1" xfId="0" applyFont="1" applyFill="1" applyBorder="1" applyAlignment="1">
      <alignment horizontal="left" vertical="top" wrapText="1"/>
    </xf>
    <xf numFmtId="0" fontId="2" fillId="8" borderId="19" xfId="0" applyFont="1" applyFill="1" applyBorder="1" applyAlignment="1">
      <alignment horizontal="left" vertical="top" wrapText="1"/>
    </xf>
    <xf numFmtId="0" fontId="0" fillId="0" borderId="12" xfId="0" applyBorder="1" applyAlignment="1">
      <alignment horizontal="left" vertical="top"/>
    </xf>
    <xf numFmtId="0" fontId="23" fillId="0" borderId="0" xfId="0" applyFont="1" applyAlignment="1">
      <alignment horizontal="center" vertical="top" wrapText="1"/>
    </xf>
    <xf numFmtId="0" fontId="0" fillId="0" borderId="0" xfId="0" applyAlignment="1">
      <alignment horizontal="center" vertical="top" wrapText="1"/>
    </xf>
    <xf numFmtId="49" fontId="6" fillId="6" borderId="36" xfId="0" applyNumberFormat="1" applyFont="1" applyFill="1" applyBorder="1" applyAlignment="1">
      <alignment horizontal="left" vertical="top" wrapText="1"/>
    </xf>
    <xf numFmtId="49" fontId="6" fillId="6" borderId="39" xfId="0" applyNumberFormat="1" applyFont="1" applyFill="1" applyBorder="1" applyAlignment="1">
      <alignment horizontal="left" vertical="top" wrapText="1"/>
    </xf>
    <xf numFmtId="0" fontId="6" fillId="4" borderId="38" xfId="0" applyFont="1" applyFill="1" applyBorder="1" applyAlignment="1">
      <alignment horizontal="left" vertical="top" wrapText="1"/>
    </xf>
    <xf numFmtId="0" fontId="6" fillId="4" borderId="27" xfId="0" applyFont="1" applyFill="1" applyBorder="1" applyAlignment="1">
      <alignment horizontal="left" vertical="top" wrapText="1"/>
    </xf>
    <xf numFmtId="0" fontId="3" fillId="2" borderId="29"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77" xfId="0" applyNumberFormat="1" applyFont="1" applyFill="1" applyBorder="1" applyAlignment="1">
      <alignment horizontal="center" vertical="top"/>
    </xf>
    <xf numFmtId="49" fontId="3" fillId="2" borderId="31" xfId="0" applyNumberFormat="1" applyFont="1" applyFill="1" applyBorder="1" applyAlignment="1">
      <alignment horizontal="center" vertical="top"/>
    </xf>
    <xf numFmtId="49" fontId="3" fillId="2" borderId="40" xfId="0" applyNumberFormat="1" applyFont="1" applyFill="1" applyBorder="1" applyAlignment="1">
      <alignment horizontal="center" vertical="top"/>
    </xf>
    <xf numFmtId="49" fontId="3" fillId="8" borderId="76" xfId="0" applyNumberFormat="1" applyFont="1" applyFill="1" applyBorder="1" applyAlignment="1">
      <alignment horizontal="center" vertical="top"/>
    </xf>
    <xf numFmtId="0" fontId="2" fillId="3" borderId="76"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0" borderId="87" xfId="0" applyFont="1" applyFill="1" applyBorder="1" applyAlignment="1">
      <alignment horizontal="center" vertical="center" textRotation="90" wrapText="1"/>
    </xf>
    <xf numFmtId="0" fontId="2" fillId="0" borderId="50" xfId="0" applyFont="1" applyFill="1" applyBorder="1" applyAlignment="1">
      <alignment horizontal="center" vertical="center" textRotation="90" wrapText="1"/>
    </xf>
    <xf numFmtId="0" fontId="2" fillId="0" borderId="51" xfId="0" applyFont="1" applyFill="1" applyBorder="1" applyAlignment="1">
      <alignment horizontal="center" vertical="center" textRotation="90" wrapText="1"/>
    </xf>
    <xf numFmtId="0" fontId="2" fillId="9" borderId="29" xfId="0" applyFont="1" applyFill="1" applyBorder="1" applyAlignment="1">
      <alignment vertical="top" wrapText="1"/>
    </xf>
    <xf numFmtId="0" fontId="0" fillId="0" borderId="27" xfId="0" applyBorder="1" applyAlignment="1">
      <alignment vertical="top"/>
    </xf>
    <xf numFmtId="0" fontId="0" fillId="0" borderId="106" xfId="0" applyBorder="1" applyAlignment="1">
      <alignment vertical="top"/>
    </xf>
    <xf numFmtId="0" fontId="2" fillId="9" borderId="60" xfId="0" applyFont="1" applyFill="1" applyBorder="1" applyAlignment="1">
      <alignment vertical="top" wrapText="1"/>
    </xf>
    <xf numFmtId="0" fontId="0" fillId="0" borderId="47" xfId="0" applyBorder="1" applyAlignment="1">
      <alignment vertical="top"/>
    </xf>
    <xf numFmtId="0" fontId="0" fillId="0" borderId="14" xfId="0" applyBorder="1" applyAlignment="1">
      <alignment vertical="top"/>
    </xf>
    <xf numFmtId="49" fontId="3" fillId="2" borderId="45" xfId="0" applyNumberFormat="1" applyFont="1" applyFill="1" applyBorder="1" applyAlignment="1">
      <alignment horizontal="left" vertical="top"/>
    </xf>
    <xf numFmtId="49" fontId="3" fillId="2" borderId="25" xfId="0" applyNumberFormat="1" applyFont="1" applyFill="1" applyBorder="1" applyAlignment="1">
      <alignment horizontal="left" vertical="top"/>
    </xf>
    <xf numFmtId="49" fontId="3" fillId="0" borderId="77" xfId="0" applyNumberFormat="1" applyFont="1" applyBorder="1" applyAlignment="1">
      <alignment horizontal="center" vertical="top"/>
    </xf>
    <xf numFmtId="49" fontId="3" fillId="0" borderId="31" xfId="0" applyNumberFormat="1" applyFont="1" applyBorder="1" applyAlignment="1">
      <alignment horizontal="center" vertical="top"/>
    </xf>
    <xf numFmtId="49" fontId="3" fillId="0" borderId="40" xfId="0" applyNumberFormat="1" applyFont="1" applyBorder="1" applyAlignment="1">
      <alignment horizontal="center" vertical="top"/>
    </xf>
    <xf numFmtId="49" fontId="3" fillId="0" borderId="35" xfId="0" applyNumberFormat="1" applyFont="1" applyBorder="1" applyAlignment="1">
      <alignment horizontal="center" vertical="top"/>
    </xf>
    <xf numFmtId="49" fontId="3" fillId="2" borderId="26" xfId="0" applyNumberFormat="1" applyFont="1" applyFill="1" applyBorder="1" applyAlignment="1">
      <alignment horizontal="right" vertical="top"/>
    </xf>
    <xf numFmtId="0" fontId="2" fillId="8" borderId="23" xfId="0" applyFont="1" applyFill="1" applyBorder="1" applyAlignment="1">
      <alignment vertical="top" wrapText="1"/>
    </xf>
    <xf numFmtId="0" fontId="5" fillId="0" borderId="98" xfId="0" applyFont="1" applyBorder="1" applyAlignment="1">
      <alignment vertical="top" wrapText="1"/>
    </xf>
    <xf numFmtId="0" fontId="2" fillId="7" borderId="6" xfId="0" applyFont="1" applyFill="1" applyBorder="1" applyAlignment="1">
      <alignment vertical="top" wrapText="1"/>
    </xf>
    <xf numFmtId="0" fontId="0" fillId="7" borderId="79" xfId="0" applyFill="1" applyBorder="1" applyAlignment="1">
      <alignment vertical="top" wrapText="1"/>
    </xf>
    <xf numFmtId="0" fontId="1" fillId="8" borderId="76" xfId="0" applyFont="1" applyFill="1" applyBorder="1" applyAlignment="1">
      <alignment horizontal="center" vertical="center" textRotation="90" wrapText="1"/>
    </xf>
    <xf numFmtId="0" fontId="1" fillId="8" borderId="12" xfId="0" applyFont="1" applyFill="1" applyBorder="1" applyAlignment="1">
      <alignment horizontal="center" vertical="center" textRotation="90" wrapText="1"/>
    </xf>
    <xf numFmtId="0" fontId="3" fillId="9" borderId="45" xfId="0" applyFont="1" applyFill="1" applyBorder="1" applyAlignment="1">
      <alignment horizontal="left" vertical="top" wrapText="1"/>
    </xf>
    <xf numFmtId="0" fontId="0" fillId="9" borderId="25" xfId="0" applyFill="1" applyBorder="1" applyAlignment="1">
      <alignment horizontal="left" vertical="top" wrapText="1"/>
    </xf>
    <xf numFmtId="0" fontId="0" fillId="0" borderId="25" xfId="0" applyBorder="1" applyAlignment="1">
      <alignment vertical="top" wrapText="1"/>
    </xf>
    <xf numFmtId="0" fontId="0" fillId="0" borderId="105" xfId="0" applyBorder="1" applyAlignment="1">
      <alignment vertical="top" wrapText="1"/>
    </xf>
    <xf numFmtId="49" fontId="3" fillId="8" borderId="35"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0" fontId="2" fillId="8" borderId="59" xfId="0" applyFont="1" applyFill="1" applyBorder="1" applyAlignment="1">
      <alignment horizontal="center" vertical="top"/>
    </xf>
    <xf numFmtId="0" fontId="2" fillId="8" borderId="46" xfId="0" applyFont="1" applyFill="1" applyBorder="1" applyAlignment="1">
      <alignment horizontal="center" vertical="top"/>
    </xf>
    <xf numFmtId="0" fontId="2" fillId="11" borderId="76" xfId="0" applyFont="1" applyFill="1" applyBorder="1" applyAlignment="1">
      <alignment horizontal="left" vertical="top" wrapText="1"/>
    </xf>
    <xf numFmtId="0" fontId="0" fillId="11" borderId="22" xfId="0" applyFont="1" applyFill="1" applyBorder="1" applyAlignment="1">
      <alignment horizontal="left" vertical="top" wrapText="1"/>
    </xf>
    <xf numFmtId="0" fontId="2" fillId="3" borderId="12" xfId="0" applyFont="1" applyFill="1" applyBorder="1" applyAlignment="1">
      <alignment vertical="top" wrapText="1"/>
    </xf>
    <xf numFmtId="49" fontId="3" fillId="2" borderId="35" xfId="0" applyNumberFormat="1" applyFont="1" applyFill="1" applyBorder="1" applyAlignment="1">
      <alignment horizontal="center" vertical="top"/>
    </xf>
    <xf numFmtId="0" fontId="7" fillId="0" borderId="52" xfId="0" applyFont="1" applyFill="1" applyBorder="1" applyAlignment="1">
      <alignment horizontal="center" vertical="center" textRotation="90" wrapText="1"/>
    </xf>
    <xf numFmtId="0" fontId="7" fillId="0" borderId="50" xfId="0" applyFont="1" applyFill="1" applyBorder="1" applyAlignment="1">
      <alignment horizontal="center" vertical="center" textRotation="90" wrapText="1"/>
    </xf>
    <xf numFmtId="0" fontId="7" fillId="0" borderId="51" xfId="0" applyFont="1" applyFill="1" applyBorder="1" applyAlignment="1">
      <alignment horizontal="center" vertical="center" textRotation="90" wrapText="1"/>
    </xf>
    <xf numFmtId="0" fontId="5" fillId="0" borderId="22" xfId="0" applyFont="1" applyBorder="1" applyAlignment="1">
      <alignment horizontal="left" vertical="top" wrapText="1"/>
    </xf>
    <xf numFmtId="49" fontId="2" fillId="8" borderId="76" xfId="0" applyNumberFormat="1" applyFont="1" applyFill="1" applyBorder="1" applyAlignment="1">
      <alignment horizontal="center" vertical="top"/>
    </xf>
    <xf numFmtId="49" fontId="2" fillId="8" borderId="12" xfId="0" applyNumberFormat="1" applyFont="1" applyFill="1" applyBorder="1" applyAlignment="1">
      <alignment horizontal="center" vertical="top"/>
    </xf>
    <xf numFmtId="0" fontId="2" fillId="3" borderId="76" xfId="0" applyFont="1" applyFill="1" applyBorder="1" applyAlignment="1">
      <alignment vertical="top" wrapText="1"/>
    </xf>
    <xf numFmtId="0" fontId="0" fillId="0" borderId="12" xfId="0" applyFont="1" applyBorder="1" applyAlignment="1">
      <alignment vertical="top" wrapText="1"/>
    </xf>
    <xf numFmtId="0" fontId="7" fillId="8" borderId="76" xfId="0" applyFont="1" applyFill="1" applyBorder="1" applyAlignment="1">
      <alignment horizontal="center" vertical="center" textRotation="90" wrapText="1"/>
    </xf>
    <xf numFmtId="0" fontId="7" fillId="8" borderId="12" xfId="0" applyFont="1" applyFill="1" applyBorder="1" applyAlignment="1">
      <alignment horizontal="center" vertical="center" textRotation="90" wrapText="1"/>
    </xf>
    <xf numFmtId="0" fontId="0" fillId="8" borderId="22" xfId="0" applyFont="1" applyFill="1" applyBorder="1" applyAlignment="1">
      <alignment horizontal="left" vertical="top" wrapText="1"/>
    </xf>
    <xf numFmtId="0" fontId="2" fillId="7" borderId="76" xfId="0" applyFont="1" applyFill="1" applyBorder="1" applyAlignment="1">
      <alignment horizontal="left" vertical="top" wrapText="1"/>
    </xf>
    <xf numFmtId="0" fontId="0" fillId="7" borderId="22" xfId="0" applyFont="1" applyFill="1" applyBorder="1" applyAlignment="1">
      <alignment horizontal="left" vertical="top" wrapText="1"/>
    </xf>
    <xf numFmtId="0" fontId="2" fillId="8" borderId="12" xfId="0" applyFont="1" applyFill="1" applyBorder="1" applyAlignment="1">
      <alignment horizontal="center" vertical="center" textRotation="90" wrapText="1"/>
    </xf>
    <xf numFmtId="0" fontId="0" fillId="0" borderId="22" xfId="0" applyFont="1" applyBorder="1" applyAlignment="1">
      <alignment horizontal="center" vertical="center" textRotation="90" wrapText="1"/>
    </xf>
    <xf numFmtId="0" fontId="2" fillId="8" borderId="76" xfId="0" applyFont="1" applyFill="1" applyBorder="1" applyAlignment="1">
      <alignment horizontal="left" vertical="top" wrapText="1"/>
    </xf>
    <xf numFmtId="0" fontId="0" fillId="0" borderId="12" xfId="0" applyFont="1" applyBorder="1" applyAlignment="1">
      <alignment horizontal="left" vertical="top" wrapText="1"/>
    </xf>
    <xf numFmtId="0" fontId="0" fillId="0" borderId="12" xfId="0" applyFont="1" applyBorder="1" applyAlignment="1">
      <alignment horizontal="center" vertical="center" textRotation="90" wrapText="1"/>
    </xf>
    <xf numFmtId="0" fontId="3" fillId="3" borderId="19" xfId="0" applyFont="1" applyFill="1" applyBorder="1" applyAlignment="1">
      <alignment horizontal="left" vertical="top" wrapText="1"/>
    </xf>
    <xf numFmtId="0" fontId="0" fillId="0" borderId="22" xfId="0" applyBorder="1" applyAlignment="1">
      <alignment horizontal="left" vertical="top" wrapText="1"/>
    </xf>
    <xf numFmtId="0" fontId="2" fillId="8" borderId="19" xfId="0" applyFont="1" applyFill="1"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22" xfId="0" applyBorder="1" applyAlignment="1">
      <alignment horizontal="center" vertical="center" textRotation="90" wrapText="1"/>
    </xf>
    <xf numFmtId="0" fontId="0" fillId="11" borderId="22" xfId="0" applyFill="1" applyBorder="1" applyAlignment="1">
      <alignment horizontal="left" vertical="top" wrapText="1"/>
    </xf>
    <xf numFmtId="49" fontId="3" fillId="0" borderId="19" xfId="0" applyNumberFormat="1" applyFont="1" applyBorder="1" applyAlignment="1">
      <alignment horizontal="center" vertical="top"/>
    </xf>
    <xf numFmtId="49" fontId="3" fillId="0" borderId="12" xfId="0" applyNumberFormat="1" applyFont="1" applyBorder="1" applyAlignment="1">
      <alignment horizontal="center" vertical="top"/>
    </xf>
    <xf numFmtId="49" fontId="3" fillId="0" borderId="8" xfId="0" applyNumberFormat="1" applyFont="1" applyBorder="1" applyAlignment="1">
      <alignment horizontal="center" vertical="top"/>
    </xf>
    <xf numFmtId="0" fontId="2" fillId="0" borderId="0" xfId="0" applyFont="1" applyAlignment="1">
      <alignment horizontal="right" wrapText="1"/>
    </xf>
    <xf numFmtId="0" fontId="5" fillId="0" borderId="0" xfId="0" applyFont="1" applyAlignment="1">
      <alignment horizontal="right"/>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0" fontId="2" fillId="0" borderId="34"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33" xfId="0" applyFont="1" applyBorder="1" applyAlignment="1">
      <alignment horizontal="center" vertical="center" textRotation="90" wrapText="1"/>
    </xf>
    <xf numFmtId="0" fontId="3" fillId="0" borderId="36" xfId="0" applyFont="1" applyBorder="1" applyAlignment="1">
      <alignment horizontal="center" vertical="center"/>
    </xf>
    <xf numFmtId="0" fontId="3" fillId="0" borderId="39" xfId="0" applyFont="1" applyBorder="1" applyAlignment="1">
      <alignment horizontal="center" vertical="center"/>
    </xf>
    <xf numFmtId="0" fontId="3" fillId="0" borderId="37" xfId="0" applyFont="1" applyBorder="1" applyAlignment="1">
      <alignment horizontal="center" vertical="center"/>
    </xf>
    <xf numFmtId="0" fontId="2" fillId="0" borderId="4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67" xfId="0" applyNumberFormat="1" applyFont="1" applyBorder="1" applyAlignment="1">
      <alignment horizontal="center" vertical="center" textRotation="90" shrinkToFit="1"/>
    </xf>
    <xf numFmtId="0" fontId="2" fillId="0" borderId="65" xfId="0" applyNumberFormat="1" applyFont="1" applyBorder="1" applyAlignment="1">
      <alignment horizontal="center" vertical="center" textRotation="90" shrinkToFit="1"/>
    </xf>
    <xf numFmtId="0" fontId="2" fillId="0" borderId="44" xfId="0" applyNumberFormat="1" applyFont="1" applyBorder="1" applyAlignment="1">
      <alignment horizontal="center" vertical="center" textRotation="90" shrinkToFit="1"/>
    </xf>
    <xf numFmtId="0" fontId="2" fillId="0" borderId="34" xfId="0" applyNumberFormat="1" applyFont="1" applyFill="1" applyBorder="1" applyAlignment="1">
      <alignment horizontal="center" vertical="center" textRotation="90" shrinkToFit="1"/>
    </xf>
    <xf numFmtId="0" fontId="2" fillId="0" borderId="3" xfId="0" applyNumberFormat="1" applyFont="1" applyFill="1" applyBorder="1" applyAlignment="1">
      <alignment horizontal="center" vertical="center" textRotation="90" shrinkToFit="1"/>
    </xf>
    <xf numFmtId="0" fontId="2" fillId="0" borderId="33" xfId="0" applyNumberFormat="1" applyFont="1" applyFill="1" applyBorder="1" applyAlignment="1">
      <alignment horizontal="center" vertical="center" textRotation="90" shrinkToFit="1"/>
    </xf>
    <xf numFmtId="0" fontId="3" fillId="9" borderId="29" xfId="0" applyFont="1" applyFill="1" applyBorder="1" applyAlignment="1">
      <alignment horizontal="left" vertical="top" wrapText="1"/>
    </xf>
    <xf numFmtId="0" fontId="3" fillId="9" borderId="27" xfId="0" applyFont="1" applyFill="1" applyBorder="1" applyAlignment="1">
      <alignment horizontal="left" vertical="top" wrapText="1"/>
    </xf>
    <xf numFmtId="49" fontId="3" fillId="0" borderId="12" xfId="0" applyNumberFormat="1" applyFont="1" applyBorder="1" applyAlignment="1">
      <alignment horizontal="center" vertical="top" wrapText="1"/>
    </xf>
    <xf numFmtId="49" fontId="3" fillId="0" borderId="8" xfId="0" applyNumberFormat="1" applyFont="1" applyBorder="1" applyAlignment="1">
      <alignment horizontal="center" vertical="top" wrapText="1"/>
    </xf>
    <xf numFmtId="49" fontId="3" fillId="7" borderId="12" xfId="0" applyNumberFormat="1" applyFont="1" applyFill="1" applyBorder="1" applyAlignment="1">
      <alignment horizontal="center" vertical="top"/>
    </xf>
    <xf numFmtId="49" fontId="2" fillId="8" borderId="42" xfId="0" applyNumberFormat="1" applyFont="1" applyFill="1" applyBorder="1" applyAlignment="1">
      <alignment horizontal="center" vertical="top" wrapText="1"/>
    </xf>
    <xf numFmtId="0" fontId="2" fillId="8" borderId="76" xfId="0" applyFont="1" applyFill="1" applyBorder="1" applyAlignment="1">
      <alignment vertical="top" wrapText="1"/>
    </xf>
    <xf numFmtId="0" fontId="2" fillId="8" borderId="12" xfId="0" applyFont="1" applyFill="1" applyBorder="1" applyAlignment="1">
      <alignment vertical="top" wrapText="1"/>
    </xf>
    <xf numFmtId="0" fontId="0" fillId="8" borderId="12" xfId="0" applyFont="1" applyFill="1" applyBorder="1" applyAlignment="1">
      <alignment vertical="top" wrapText="1"/>
    </xf>
    <xf numFmtId="0" fontId="2" fillId="0" borderId="52" xfId="0" applyFont="1" applyFill="1" applyBorder="1" applyAlignment="1">
      <alignment horizontal="center" vertical="center" textRotation="90" wrapText="1"/>
    </xf>
    <xf numFmtId="0" fontId="5" fillId="0" borderId="22" xfId="0" applyFont="1" applyBorder="1" applyAlignment="1">
      <alignment vertical="top" wrapText="1"/>
    </xf>
    <xf numFmtId="0" fontId="2" fillId="0" borderId="50" xfId="0" applyFont="1" applyFill="1" applyBorder="1" applyAlignment="1">
      <alignment vertical="center" textRotation="90" wrapText="1"/>
    </xf>
    <xf numFmtId="0" fontId="2" fillId="0" borderId="51" xfId="0" applyFont="1" applyFill="1" applyBorder="1" applyAlignment="1">
      <alignment vertical="center" textRotation="90" wrapText="1"/>
    </xf>
    <xf numFmtId="49" fontId="2" fillId="0" borderId="3" xfId="0" applyNumberFormat="1" applyFont="1" applyBorder="1" applyAlignment="1">
      <alignment horizontal="center" vertical="top" wrapText="1"/>
    </xf>
    <xf numFmtId="49" fontId="2" fillId="0" borderId="33" xfId="0" applyNumberFormat="1" applyFont="1" applyBorder="1" applyAlignment="1">
      <alignment horizontal="center" vertical="top" wrapText="1"/>
    </xf>
    <xf numFmtId="49" fontId="2" fillId="8" borderId="34" xfId="0" applyNumberFormat="1" applyFont="1" applyFill="1" applyBorder="1" applyAlignment="1">
      <alignment horizontal="center" vertical="center" wrapText="1"/>
    </xf>
    <xf numFmtId="49" fontId="2" fillId="8" borderId="3" xfId="0" applyNumberFormat="1" applyFont="1" applyFill="1" applyBorder="1" applyAlignment="1">
      <alignment horizontal="center" vertical="center" wrapText="1"/>
    </xf>
    <xf numFmtId="49" fontId="2" fillId="0" borderId="34" xfId="0" applyNumberFormat="1" applyFont="1" applyBorder="1" applyAlignment="1">
      <alignment horizontal="center" vertical="top" wrapText="1"/>
    </xf>
    <xf numFmtId="164" fontId="2" fillId="8" borderId="75" xfId="0" applyNumberFormat="1" applyFont="1" applyFill="1" applyBorder="1" applyAlignment="1">
      <alignment horizontal="center" vertical="top"/>
    </xf>
    <xf numFmtId="164" fontId="2" fillId="8" borderId="65" xfId="0" applyNumberFormat="1" applyFont="1" applyFill="1" applyBorder="1" applyAlignment="1">
      <alignment horizontal="center" vertical="top"/>
    </xf>
    <xf numFmtId="164" fontId="2" fillId="8" borderId="48" xfId="0" applyNumberFormat="1" applyFont="1" applyFill="1" applyBorder="1" applyAlignment="1">
      <alignment horizontal="center" vertical="top"/>
    </xf>
    <xf numFmtId="49" fontId="3" fillId="0" borderId="22" xfId="0" applyNumberFormat="1" applyFont="1" applyBorder="1" applyAlignment="1">
      <alignment horizontal="center" vertical="top"/>
    </xf>
    <xf numFmtId="0" fontId="2" fillId="0" borderId="76" xfId="0" applyFont="1" applyFill="1" applyBorder="1" applyAlignment="1">
      <alignment horizontal="center" vertical="center" textRotation="90" wrapText="1"/>
    </xf>
    <xf numFmtId="0" fontId="5" fillId="0" borderId="12" xfId="0" applyFont="1" applyBorder="1" applyAlignment="1">
      <alignment horizontal="center" vertical="center" textRotation="90" wrapText="1"/>
    </xf>
    <xf numFmtId="0" fontId="5" fillId="0" borderId="8" xfId="0" applyFont="1" applyBorder="1" applyAlignment="1">
      <alignment horizontal="center" vertical="center" textRotation="90" wrapText="1"/>
    </xf>
    <xf numFmtId="0" fontId="2" fillId="8" borderId="41" xfId="0" applyFont="1" applyFill="1" applyBorder="1" applyAlignment="1">
      <alignment vertical="top" wrapText="1"/>
    </xf>
    <xf numFmtId="0" fontId="0" fillId="0" borderId="79" xfId="0" applyBorder="1" applyAlignment="1">
      <alignment vertical="top" wrapText="1"/>
    </xf>
    <xf numFmtId="49" fontId="2" fillId="8" borderId="4" xfId="0" applyNumberFormat="1" applyFont="1" applyFill="1" applyBorder="1" applyAlignment="1">
      <alignment horizontal="center" vertical="top" wrapText="1"/>
    </xf>
    <xf numFmtId="0" fontId="5" fillId="0" borderId="16" xfId="0" applyFont="1" applyBorder="1" applyAlignment="1">
      <alignment horizontal="center" vertical="top" wrapText="1"/>
    </xf>
    <xf numFmtId="0" fontId="0" fillId="0" borderId="22" xfId="0" applyFont="1" applyBorder="1" applyAlignment="1">
      <alignment horizontal="left" vertical="top" wrapText="1"/>
    </xf>
    <xf numFmtId="0" fontId="17" fillId="0" borderId="76" xfId="0" applyFont="1" applyFill="1" applyBorder="1" applyAlignment="1">
      <alignment horizontal="left" vertical="top" wrapText="1"/>
    </xf>
    <xf numFmtId="0" fontId="21" fillId="0" borderId="22" xfId="0" applyFont="1" applyBorder="1" applyAlignment="1">
      <alignment horizontal="left" vertical="top" wrapText="1"/>
    </xf>
    <xf numFmtId="0" fontId="2" fillId="0" borderId="76" xfId="0" applyFont="1" applyFill="1" applyBorder="1" applyAlignment="1">
      <alignment horizontal="left" vertical="top" wrapText="1"/>
    </xf>
    <xf numFmtId="0" fontId="0" fillId="0" borderId="22" xfId="0" applyBorder="1" applyAlignment="1">
      <alignment vertical="top" wrapText="1"/>
    </xf>
    <xf numFmtId="0" fontId="0" fillId="0" borderId="3" xfId="0" applyBorder="1" applyAlignment="1">
      <alignment horizontal="center" vertical="center" wrapText="1"/>
    </xf>
    <xf numFmtId="0" fontId="2" fillId="8" borderId="76" xfId="0" applyFont="1" applyFill="1" applyBorder="1" applyAlignment="1">
      <alignment horizontal="center" vertical="center" textRotation="90" wrapText="1"/>
    </xf>
    <xf numFmtId="0" fontId="5" fillId="0" borderId="6" xfId="0" applyFont="1" applyBorder="1" applyAlignment="1">
      <alignment vertical="top" wrapText="1"/>
    </xf>
    <xf numFmtId="0" fontId="2" fillId="0" borderId="12" xfId="0" applyFont="1" applyBorder="1" applyAlignment="1">
      <alignment vertical="top" wrapText="1"/>
    </xf>
    <xf numFmtId="3" fontId="2" fillId="0" borderId="0" xfId="0" applyNumberFormat="1" applyFont="1" applyFill="1" applyBorder="1" applyAlignment="1">
      <alignment horizontal="left" vertical="top" wrapText="1"/>
    </xf>
    <xf numFmtId="0" fontId="7" fillId="0" borderId="0" xfId="0" applyNumberFormat="1" applyFont="1" applyFill="1" applyBorder="1" applyAlignment="1">
      <alignment horizontal="left" vertical="top"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9" borderId="45" xfId="0" applyFont="1" applyFill="1" applyBorder="1" applyAlignment="1">
      <alignment horizontal="left" vertical="top"/>
    </xf>
    <xf numFmtId="0" fontId="3" fillId="9" borderId="25" xfId="0" applyFont="1" applyFill="1" applyBorder="1" applyAlignment="1">
      <alignment horizontal="left" vertical="top"/>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24"/>
          <c:dPt>
            <c:idx val="0"/>
            <c:bubble3D val="0"/>
            <c:spPr>
              <a:solidFill>
                <a:schemeClr val="bg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2-562D-4994-8BD8-7B25BEE66C96}"/>
              </c:ext>
            </c:extLst>
          </c:dPt>
          <c:dPt>
            <c:idx val="1"/>
            <c:bubble3D val="0"/>
            <c:spPr>
              <a:solidFill>
                <a:schemeClr val="tx2">
                  <a:lumMod val="20000"/>
                  <a:lumOff val="80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562D-4994-8BD8-7B25BEE66C96}"/>
              </c:ext>
            </c:extLst>
          </c:dPt>
          <c:dPt>
            <c:idx val="2"/>
            <c:bubble3D val="0"/>
            <c:spPr>
              <a:solidFill>
                <a:schemeClr val="bg1">
                  <a:lumMod val="75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562D-4994-8BD8-7B25BEE66C96}"/>
              </c:ext>
            </c:extLst>
          </c:dPt>
          <c:dLbls>
            <c:dLbl>
              <c:idx val="0"/>
              <c:layout>
                <c:manualLayout>
                  <c:x val="1.3888888888888788E-2"/>
                  <c:y val="-0.4861111111111111"/>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562D-4994-8BD8-7B25BEE66C96}"/>
                </c:ext>
                <c:ext xmlns:c15="http://schemas.microsoft.com/office/drawing/2012/chart" uri="{CE6537A1-D6FC-4f65-9D91-7224C49458BB}">
                  <c15:layout/>
                </c:ext>
              </c:extLst>
            </c:dLbl>
            <c:dLbl>
              <c:idx val="1"/>
              <c:layout>
                <c:manualLayout>
                  <c:x val="-6.9444444444444461E-2"/>
                  <c:y val="0.34722222222222227"/>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562D-4994-8BD8-7B25BEE66C96}"/>
                </c:ext>
                <c:ext xmlns:c15="http://schemas.microsoft.com/office/drawing/2012/chart" uri="{CE6537A1-D6FC-4f65-9D91-7224C49458BB}">
                  <c15:layout/>
                </c:ext>
              </c:extLst>
            </c:dLbl>
            <c:dLbl>
              <c:idx val="2"/>
              <c:layout>
                <c:manualLayout>
                  <c:x val="0.29166666666666669"/>
                  <c:y val="9.4085927431114103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562D-4994-8BD8-7B25BEE66C96}"/>
                </c:ext>
                <c:ext xmlns:c15="http://schemas.microsoft.com/office/drawing/2012/chart" uri="{CE6537A1-D6FC-4f65-9D91-7224C49458BB}">
                  <c15:layout/>
                </c:ext>
              </c:extLst>
            </c:dLbl>
            <c:spPr>
              <a:solidFill>
                <a:sysClr val="window" lastClr="FFFFFF"/>
              </a:solidFill>
              <a:ln>
                <a:noFill/>
              </a:ln>
              <a:effectLst/>
            </c:spPr>
            <c:txPr>
              <a:bodyPr rot="0" spcFirstLastPara="1" vertOverflow="clip" horzOverflow="clip" vert="horz" wrap="square" lIns="38100" tIns="19050" rIns="38100" bIns="19050" anchor="ctr" anchorCtr="1">
                <a:spAutoFit/>
              </a:bodyPr>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wedgeRectCallout">
                    <a:avLst/>
                  </a:prstGeom>
                  <a:noFill/>
                  <a:ln>
                    <a:noFill/>
                  </a:ln>
                </c15:spPr>
              </c:ext>
            </c:extLst>
          </c:dLbls>
          <c:cat>
            <c:multiLvlStrRef>
              <c:f>Ataskaita!$C$10:$E$12</c:f>
              <c:multiLvlStrCache>
                <c:ptCount val="3"/>
                <c:lvl>
                  <c:pt idx="0">
                    <c:v>–</c:v>
                  </c:pt>
                  <c:pt idx="1">
                    <c:v>–</c:v>
                  </c:pt>
                  <c:pt idx="2">
                    <c:v>–</c:v>
                  </c:pt>
                </c:lvl>
                <c:lvl>
                  <c:pt idx="0">
                    <c:v>faktiškai įvykdyta</c:v>
                  </c:pt>
                  <c:pt idx="1">
                    <c:v>iš dalies įvykdyta</c:v>
                  </c:pt>
                  <c:pt idx="2">
                    <c:v>nevykdytina</c:v>
                  </c:pt>
                </c:lvl>
              </c:multiLvlStrCache>
            </c:multiLvlStrRef>
          </c:cat>
          <c:val>
            <c:numRef>
              <c:f>Ataskaita!$F$10:$F$12</c:f>
              <c:numCache>
                <c:formatCode>General</c:formatCode>
                <c:ptCount val="3"/>
                <c:pt idx="0">
                  <c:v>13</c:v>
                </c:pt>
                <c:pt idx="1">
                  <c:v>2</c:v>
                </c:pt>
                <c:pt idx="2">
                  <c:v>1</c:v>
                </c:pt>
              </c:numCache>
            </c:numRef>
          </c:val>
          <c:extLst xmlns:c16r2="http://schemas.microsoft.com/office/drawing/2015/06/chart">
            <c:ext xmlns:c16="http://schemas.microsoft.com/office/drawing/2014/chart" uri="{C3380CC4-5D6E-409C-BE32-E72D297353CC}">
              <c16:uniqueId val="{00000000-562D-4994-8BD8-7B25BEE66C96}"/>
            </c:ext>
          </c:extLst>
        </c:ser>
        <c:dLbls>
          <c:showLegendKey val="0"/>
          <c:showVal val="0"/>
          <c:showCatName val="0"/>
          <c:showSerName val="0"/>
          <c:showPercent val="0"/>
          <c:showBubbleSize val="0"/>
          <c:showLeaderLines val="0"/>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561975</xdr:colOff>
      <xdr:row>14</xdr:row>
      <xdr:rowOff>142875</xdr:rowOff>
    </xdr:from>
    <xdr:to>
      <xdr:col>9</xdr:col>
      <xdr:colOff>161925</xdr:colOff>
      <xdr:row>31</xdr:row>
      <xdr:rowOff>47625</xdr:rowOff>
    </xdr:to>
    <xdr:graphicFrame macro="">
      <xdr:nvGraphicFramePr>
        <xdr:cNvPr id="2" name="Diagrama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8"/>
  <sheetViews>
    <sheetView tabSelected="1" zoomScaleNormal="100" zoomScaleSheetLayoutView="100" workbookViewId="0">
      <selection activeCell="X19" sqref="X19"/>
    </sheetView>
  </sheetViews>
  <sheetFormatPr defaultRowHeight="12.75"/>
  <cols>
    <col min="1" max="1" width="2.5703125" style="631" customWidth="1"/>
    <col min="2" max="8" width="9.140625" style="631"/>
    <col min="9" max="9" width="10.5703125" style="631" customWidth="1"/>
    <col min="10" max="10" width="16.5703125" style="631" customWidth="1"/>
    <col min="11" max="11" width="7.85546875" style="631" customWidth="1"/>
    <col min="12" max="16384" width="9.140625" style="631"/>
  </cols>
  <sheetData>
    <row r="1" spans="2:12" ht="15.75">
      <c r="B1" s="648" t="s">
        <v>177</v>
      </c>
      <c r="C1" s="648"/>
      <c r="D1" s="648"/>
      <c r="E1" s="648"/>
      <c r="F1" s="648"/>
      <c r="G1" s="648"/>
      <c r="H1" s="648"/>
      <c r="I1" s="648"/>
      <c r="J1" s="648"/>
      <c r="K1" s="632"/>
      <c r="L1" s="632"/>
    </row>
    <row r="2" spans="2:12" ht="15.75">
      <c r="B2" s="649" t="s">
        <v>26</v>
      </c>
      <c r="C2" s="649"/>
      <c r="D2" s="649"/>
      <c r="E2" s="649"/>
      <c r="F2" s="649"/>
      <c r="G2" s="649"/>
      <c r="H2" s="649"/>
      <c r="I2" s="649"/>
      <c r="J2" s="649"/>
      <c r="K2" s="632"/>
      <c r="L2" s="632"/>
    </row>
    <row r="3" spans="2:12" ht="15.75">
      <c r="B3" s="648" t="s">
        <v>165</v>
      </c>
      <c r="C3" s="648"/>
      <c r="D3" s="648"/>
      <c r="E3" s="648"/>
      <c r="F3" s="648"/>
      <c r="G3" s="648"/>
      <c r="H3" s="648"/>
      <c r="I3" s="648"/>
      <c r="J3" s="648"/>
      <c r="K3" s="632"/>
      <c r="L3" s="632"/>
    </row>
    <row r="4" spans="2:12" ht="15.75">
      <c r="B4" s="633"/>
      <c r="C4" s="633"/>
      <c r="D4" s="633"/>
      <c r="E4" s="633"/>
      <c r="F4" s="633"/>
      <c r="G4" s="633"/>
      <c r="H4" s="633"/>
      <c r="I4" s="633"/>
      <c r="J4" s="633"/>
      <c r="K4" s="633"/>
      <c r="L4" s="633"/>
    </row>
    <row r="5" spans="2:12" ht="15.75">
      <c r="B5" s="634" t="s">
        <v>166</v>
      </c>
      <c r="C5" s="634"/>
      <c r="D5" s="634"/>
      <c r="E5" s="634"/>
      <c r="F5" s="634"/>
      <c r="G5" s="634"/>
      <c r="H5" s="634"/>
      <c r="I5" s="634"/>
      <c r="J5" s="634"/>
      <c r="K5" s="634"/>
      <c r="L5" s="634"/>
    </row>
    <row r="6" spans="2:12" ht="15.75">
      <c r="B6" s="633"/>
      <c r="C6" s="633"/>
      <c r="D6" s="633"/>
      <c r="E6" s="633"/>
      <c r="F6" s="633"/>
      <c r="G6" s="633"/>
      <c r="H6" s="633"/>
      <c r="I6" s="633"/>
      <c r="J6" s="633"/>
      <c r="K6" s="633"/>
      <c r="L6" s="633"/>
    </row>
    <row r="7" spans="2:12" ht="38.25" customHeight="1">
      <c r="B7" s="650" t="s">
        <v>167</v>
      </c>
      <c r="C7" s="650"/>
      <c r="D7" s="650"/>
      <c r="E7" s="650"/>
      <c r="F7" s="650"/>
      <c r="G7" s="650"/>
      <c r="H7" s="650"/>
      <c r="I7" s="650"/>
      <c r="J7" s="650"/>
      <c r="K7" s="635"/>
      <c r="L7" s="635"/>
    </row>
    <row r="8" spans="2:12" ht="15.75">
      <c r="B8" s="633"/>
      <c r="C8" s="633"/>
      <c r="D8" s="633"/>
      <c r="E8" s="633"/>
      <c r="F8" s="633"/>
      <c r="G8" s="633"/>
      <c r="H8" s="633"/>
      <c r="I8" s="633"/>
      <c r="J8" s="633"/>
      <c r="K8" s="633"/>
      <c r="L8" s="633"/>
    </row>
    <row r="9" spans="2:12" ht="33" customHeight="1">
      <c r="B9" s="636" t="s">
        <v>178</v>
      </c>
      <c r="C9" s="636"/>
      <c r="D9" s="636"/>
      <c r="E9" s="636"/>
      <c r="F9" s="636"/>
      <c r="G9" s="636"/>
      <c r="H9" s="636"/>
      <c r="I9" s="636"/>
      <c r="J9" s="636"/>
      <c r="K9" s="636"/>
      <c r="L9" s="633"/>
    </row>
    <row r="10" spans="2:12" ht="15.75">
      <c r="B10" s="637"/>
      <c r="C10" s="652" t="s">
        <v>168</v>
      </c>
      <c r="D10" s="652"/>
      <c r="E10" s="638" t="s">
        <v>169</v>
      </c>
      <c r="F10" s="639">
        <v>13</v>
      </c>
      <c r="G10" s="636" t="s">
        <v>170</v>
      </c>
      <c r="H10" s="636"/>
      <c r="I10" s="636"/>
      <c r="J10" s="636"/>
      <c r="K10" s="636"/>
      <c r="L10" s="636"/>
    </row>
    <row r="11" spans="2:12" ht="15.75">
      <c r="B11" s="637"/>
      <c r="C11" s="653" t="s">
        <v>171</v>
      </c>
      <c r="D11" s="653"/>
      <c r="E11" s="640" t="s">
        <v>169</v>
      </c>
      <c r="F11" s="641">
        <v>2</v>
      </c>
      <c r="G11" s="636" t="s">
        <v>172</v>
      </c>
      <c r="H11" s="636"/>
      <c r="I11" s="636"/>
      <c r="J11" s="636"/>
      <c r="K11" s="636"/>
      <c r="L11" s="636"/>
    </row>
    <row r="12" spans="2:12" ht="33" customHeight="1">
      <c r="B12" s="637"/>
      <c r="C12" s="654" t="s">
        <v>187</v>
      </c>
      <c r="D12" s="654"/>
      <c r="E12" s="639" t="s">
        <v>169</v>
      </c>
      <c r="F12" s="639">
        <v>1</v>
      </c>
      <c r="G12" s="650" t="s">
        <v>189</v>
      </c>
      <c r="H12" s="656"/>
      <c r="I12" s="656"/>
      <c r="J12" s="656"/>
      <c r="K12" s="636"/>
      <c r="L12" s="636"/>
    </row>
    <row r="13" spans="2:12" ht="15.75">
      <c r="B13" s="633"/>
      <c r="C13" s="636"/>
      <c r="D13" s="636"/>
      <c r="E13" s="642"/>
      <c r="F13" s="643"/>
      <c r="G13" s="636"/>
      <c r="H13" s="636"/>
      <c r="I13" s="636"/>
      <c r="J13" s="636"/>
      <c r="K13" s="636"/>
      <c r="L13" s="636"/>
    </row>
    <row r="14" spans="2:12" ht="15.75">
      <c r="B14" s="633"/>
      <c r="C14" s="633"/>
      <c r="D14" s="644" t="s">
        <v>179</v>
      </c>
      <c r="E14" s="644"/>
      <c r="F14" s="644"/>
      <c r="G14" s="644"/>
      <c r="H14" s="644"/>
      <c r="I14" s="633"/>
      <c r="J14" s="633"/>
      <c r="K14" s="633"/>
      <c r="L14" s="633"/>
    </row>
    <row r="15" spans="2:12">
      <c r="B15" s="645"/>
      <c r="C15" s="645"/>
      <c r="D15" s="645"/>
      <c r="E15" s="645"/>
      <c r="F15" s="645"/>
      <c r="G15" s="645"/>
      <c r="H15" s="645"/>
      <c r="I15" s="645"/>
      <c r="J15" s="645"/>
      <c r="K15" s="645"/>
      <c r="L15" s="645"/>
    </row>
    <row r="16" spans="2:12">
      <c r="B16" s="645"/>
      <c r="C16" s="645"/>
      <c r="D16" s="645"/>
      <c r="E16" s="645"/>
      <c r="F16" s="645"/>
      <c r="G16" s="645"/>
      <c r="H16" s="645"/>
      <c r="I16" s="645"/>
      <c r="J16" s="645"/>
      <c r="K16" s="645"/>
      <c r="L16" s="645"/>
    </row>
    <row r="17" spans="2:12">
      <c r="B17" s="645"/>
      <c r="C17" s="645"/>
      <c r="D17" s="645"/>
      <c r="E17" s="645"/>
      <c r="F17" s="645"/>
      <c r="G17" s="645"/>
      <c r="H17" s="645"/>
      <c r="I17" s="645"/>
      <c r="J17" s="645"/>
      <c r="K17" s="645"/>
      <c r="L17" s="645"/>
    </row>
    <row r="18" spans="2:12">
      <c r="B18" s="645"/>
      <c r="C18" s="645"/>
      <c r="D18" s="645"/>
      <c r="E18" s="645"/>
      <c r="F18" s="645"/>
      <c r="G18" s="645"/>
      <c r="H18" s="645"/>
      <c r="I18" s="645"/>
      <c r="J18" s="645"/>
      <c r="K18" s="645"/>
      <c r="L18" s="645"/>
    </row>
    <row r="19" spans="2:12">
      <c r="B19" s="645"/>
      <c r="C19" s="645"/>
      <c r="D19" s="645"/>
      <c r="E19" s="645"/>
      <c r="F19" s="645"/>
      <c r="G19" s="645"/>
      <c r="H19" s="645"/>
      <c r="I19" s="645"/>
      <c r="J19" s="645"/>
      <c r="K19" s="645"/>
      <c r="L19" s="645"/>
    </row>
    <row r="20" spans="2:12">
      <c r="B20" s="645"/>
      <c r="C20" s="645"/>
      <c r="D20" s="645"/>
      <c r="E20" s="645"/>
      <c r="F20" s="645"/>
      <c r="G20" s="645"/>
      <c r="H20" s="645"/>
      <c r="I20" s="645"/>
      <c r="J20" s="645"/>
      <c r="K20" s="645"/>
      <c r="L20" s="645"/>
    </row>
    <row r="21" spans="2:12">
      <c r="B21" s="645"/>
      <c r="C21" s="645"/>
      <c r="D21" s="645"/>
      <c r="E21" s="645"/>
      <c r="F21" s="645"/>
      <c r="G21" s="645"/>
      <c r="H21" s="645"/>
      <c r="I21" s="645"/>
      <c r="J21" s="645"/>
      <c r="K21" s="645"/>
      <c r="L21" s="645"/>
    </row>
    <row r="22" spans="2:12">
      <c r="B22" s="645"/>
      <c r="C22" s="645"/>
      <c r="D22" s="645"/>
      <c r="E22" s="645"/>
      <c r="F22" s="645"/>
      <c r="G22" s="645"/>
      <c r="H22" s="645"/>
      <c r="I22" s="645"/>
      <c r="J22" s="645"/>
      <c r="K22" s="645"/>
      <c r="L22" s="645"/>
    </row>
    <row r="23" spans="2:12">
      <c r="B23" s="645"/>
      <c r="C23" s="645"/>
      <c r="D23" s="645"/>
      <c r="E23" s="645"/>
      <c r="F23" s="645"/>
      <c r="G23" s="645"/>
      <c r="H23" s="645"/>
      <c r="I23" s="645"/>
      <c r="J23" s="645"/>
      <c r="K23" s="645"/>
      <c r="L23" s="645"/>
    </row>
    <row r="24" spans="2:12">
      <c r="B24" s="645"/>
      <c r="C24" s="645"/>
      <c r="D24" s="645"/>
      <c r="E24" s="645"/>
      <c r="F24" s="645"/>
      <c r="G24" s="645"/>
      <c r="H24" s="645"/>
      <c r="I24" s="645"/>
      <c r="J24" s="645"/>
      <c r="K24" s="645"/>
      <c r="L24" s="645"/>
    </row>
    <row r="25" spans="2:12">
      <c r="B25" s="645"/>
      <c r="C25" s="645"/>
      <c r="D25" s="645"/>
      <c r="E25" s="645"/>
      <c r="F25" s="645"/>
      <c r="G25" s="645"/>
      <c r="H25" s="645"/>
      <c r="I25" s="645"/>
      <c r="J25" s="645"/>
      <c r="K25" s="645"/>
      <c r="L25" s="645"/>
    </row>
    <row r="26" spans="2:12">
      <c r="B26" s="645"/>
      <c r="C26" s="645"/>
      <c r="D26" s="645"/>
      <c r="E26" s="645"/>
      <c r="F26" s="645"/>
      <c r="G26" s="645"/>
      <c r="H26" s="645"/>
      <c r="I26" s="645"/>
      <c r="J26" s="645"/>
      <c r="K26" s="645"/>
      <c r="L26" s="645"/>
    </row>
    <row r="27" spans="2:12">
      <c r="B27" s="645"/>
      <c r="C27" s="645"/>
      <c r="D27" s="645"/>
      <c r="E27" s="645"/>
      <c r="F27" s="645"/>
      <c r="G27" s="645"/>
      <c r="H27" s="645"/>
      <c r="I27" s="645"/>
      <c r="J27" s="645"/>
      <c r="K27" s="645"/>
      <c r="L27" s="645"/>
    </row>
    <row r="28" spans="2:12">
      <c r="B28" s="645"/>
      <c r="C28" s="645"/>
      <c r="D28" s="645"/>
      <c r="E28" s="645"/>
      <c r="F28" s="645"/>
      <c r="G28" s="645"/>
      <c r="H28" s="645"/>
      <c r="I28" s="645"/>
      <c r="J28" s="645"/>
      <c r="K28" s="645"/>
      <c r="L28" s="645"/>
    </row>
    <row r="29" spans="2:12">
      <c r="B29" s="645"/>
      <c r="C29" s="645"/>
      <c r="D29" s="645"/>
      <c r="E29" s="645"/>
      <c r="F29" s="645"/>
      <c r="G29" s="645"/>
      <c r="H29" s="645"/>
      <c r="I29" s="645"/>
      <c r="J29" s="645"/>
      <c r="K29" s="645"/>
      <c r="L29" s="645"/>
    </row>
    <row r="30" spans="2:12">
      <c r="B30" s="645"/>
      <c r="C30" s="645"/>
      <c r="D30" s="645"/>
      <c r="E30" s="645"/>
      <c r="F30" s="645"/>
      <c r="G30" s="645"/>
      <c r="H30" s="645"/>
      <c r="I30" s="645"/>
      <c r="J30" s="645"/>
      <c r="K30" s="645"/>
      <c r="L30" s="645"/>
    </row>
    <row r="31" spans="2:12">
      <c r="B31" s="645"/>
      <c r="C31" s="645"/>
      <c r="D31" s="645"/>
      <c r="E31" s="645"/>
      <c r="F31" s="645"/>
      <c r="G31" s="645"/>
      <c r="H31" s="645"/>
      <c r="I31" s="645"/>
      <c r="J31" s="645"/>
      <c r="K31" s="645"/>
      <c r="L31" s="645"/>
    </row>
    <row r="32" spans="2:12">
      <c r="B32" s="645"/>
      <c r="C32" s="645"/>
      <c r="D32" s="645"/>
      <c r="E32" s="645"/>
      <c r="F32" s="645"/>
      <c r="G32" s="645"/>
      <c r="H32" s="645"/>
      <c r="I32" s="645"/>
      <c r="J32" s="645"/>
      <c r="K32" s="645"/>
      <c r="L32" s="645"/>
    </row>
    <row r="33" spans="2:12">
      <c r="B33" s="645"/>
      <c r="C33" s="645"/>
      <c r="D33" s="645"/>
      <c r="E33" s="645"/>
      <c r="F33" s="645"/>
      <c r="G33" s="645"/>
      <c r="H33" s="645"/>
      <c r="I33" s="645"/>
      <c r="J33" s="645"/>
      <c r="K33" s="645"/>
      <c r="L33" s="645"/>
    </row>
    <row r="34" spans="2:12">
      <c r="B34" s="645"/>
      <c r="C34" s="645"/>
      <c r="D34" s="645"/>
      <c r="E34" s="645"/>
      <c r="F34" s="645"/>
      <c r="G34" s="645"/>
      <c r="H34" s="645"/>
      <c r="I34" s="645"/>
      <c r="J34" s="645"/>
      <c r="K34" s="645"/>
      <c r="L34" s="645"/>
    </row>
    <row r="35" spans="2:12" ht="33" customHeight="1">
      <c r="B35" s="655" t="s">
        <v>173</v>
      </c>
      <c r="C35" s="656"/>
      <c r="D35" s="656"/>
      <c r="E35" s="656"/>
      <c r="F35" s="656"/>
      <c r="G35" s="656"/>
      <c r="H35" s="656"/>
      <c r="I35" s="656"/>
      <c r="J35" s="656"/>
      <c r="K35" s="645"/>
      <c r="L35" s="645"/>
    </row>
    <row r="36" spans="2:12" ht="32.25" customHeight="1">
      <c r="B36" s="651" t="s">
        <v>174</v>
      </c>
      <c r="C36" s="651"/>
      <c r="D36" s="651"/>
      <c r="E36" s="651"/>
      <c r="F36" s="651"/>
      <c r="G36" s="651"/>
      <c r="H36" s="651"/>
      <c r="I36" s="651"/>
      <c r="J36" s="651"/>
      <c r="K36" s="646"/>
      <c r="L36" s="646"/>
    </row>
    <row r="37" spans="2:12" ht="33" customHeight="1">
      <c r="B37" s="651" t="s">
        <v>175</v>
      </c>
      <c r="C37" s="651"/>
      <c r="D37" s="651"/>
      <c r="E37" s="651"/>
      <c r="F37" s="651"/>
      <c r="G37" s="651"/>
      <c r="H37" s="651"/>
      <c r="I37" s="651"/>
      <c r="J37" s="651"/>
      <c r="K37" s="646"/>
      <c r="L37" s="646"/>
    </row>
    <row r="38" spans="2:12" ht="34.5" customHeight="1">
      <c r="B38" s="651" t="s">
        <v>176</v>
      </c>
      <c r="C38" s="651"/>
      <c r="D38" s="651"/>
      <c r="E38" s="651"/>
      <c r="F38" s="651"/>
      <c r="G38" s="651"/>
      <c r="H38" s="651"/>
      <c r="I38" s="651"/>
      <c r="J38" s="651"/>
      <c r="K38" s="646"/>
      <c r="L38" s="646"/>
    </row>
  </sheetData>
  <mergeCells count="12">
    <mergeCell ref="B1:J1"/>
    <mergeCell ref="B2:J2"/>
    <mergeCell ref="B3:J3"/>
    <mergeCell ref="B7:J7"/>
    <mergeCell ref="B38:J38"/>
    <mergeCell ref="C10:D10"/>
    <mergeCell ref="C11:D11"/>
    <mergeCell ref="C12:D12"/>
    <mergeCell ref="B35:J35"/>
    <mergeCell ref="B36:J36"/>
    <mergeCell ref="B37:J37"/>
    <mergeCell ref="G12:J12"/>
  </mergeCells>
  <pageMargins left="1.1811023622047245" right="0.39370078740157483" top="0.7480314960629921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96"/>
  <sheetViews>
    <sheetView zoomScaleNormal="100" zoomScaleSheetLayoutView="100" workbookViewId="0">
      <selection activeCell="N45" sqref="N45"/>
    </sheetView>
  </sheetViews>
  <sheetFormatPr defaultRowHeight="12.75"/>
  <cols>
    <col min="1" max="2" width="2.7109375" style="3" customWidth="1"/>
    <col min="3" max="3" width="2.7109375" style="14" customWidth="1"/>
    <col min="4" max="4" width="32.7109375" style="3" customWidth="1"/>
    <col min="5" max="5" width="2.5703125" style="3" customWidth="1"/>
    <col min="6" max="6" width="3.140625" style="4" customWidth="1"/>
    <col min="7" max="7" width="7.7109375" style="5" customWidth="1"/>
    <col min="8" max="9" width="10.140625" style="3" customWidth="1"/>
    <col min="10" max="10" width="9.85546875" style="3" customWidth="1"/>
    <col min="11" max="11" width="37.5703125" style="3" customWidth="1"/>
    <col min="12" max="13" width="4.7109375" style="3" customWidth="1"/>
    <col min="14" max="14" width="40.42578125" style="3" customWidth="1"/>
    <col min="15" max="15" width="35.28515625" style="3" customWidth="1"/>
    <col min="16" max="16384" width="9.140625" style="2"/>
  </cols>
  <sheetData>
    <row r="1" spans="1:15" s="504" customFormat="1" ht="15.75" customHeight="1">
      <c r="A1" s="573"/>
      <c r="B1" s="573"/>
      <c r="C1" s="573"/>
      <c r="D1" s="573"/>
      <c r="E1" s="573"/>
      <c r="F1" s="573"/>
      <c r="G1" s="790" t="s">
        <v>160</v>
      </c>
      <c r="H1" s="791"/>
      <c r="I1" s="791"/>
      <c r="J1" s="791"/>
      <c r="K1" s="791"/>
      <c r="L1" s="791"/>
      <c r="M1" s="791"/>
      <c r="N1" s="573"/>
      <c r="O1" s="573"/>
    </row>
    <row r="2" spans="1:15" ht="14.25" customHeight="1">
      <c r="A2" s="517"/>
      <c r="B2" s="517"/>
      <c r="C2" s="517"/>
      <c r="D2" s="517"/>
      <c r="E2" s="525"/>
      <c r="F2" s="525"/>
      <c r="G2" s="695" t="s">
        <v>161</v>
      </c>
      <c r="H2" s="695"/>
      <c r="I2" s="696"/>
      <c r="J2" s="696"/>
      <c r="K2" s="696"/>
      <c r="L2" s="696"/>
      <c r="M2" s="696"/>
      <c r="N2" s="696"/>
      <c r="O2" s="517"/>
    </row>
    <row r="3" spans="1:15" ht="15" customHeight="1" thickBot="1">
      <c r="C3" s="3"/>
      <c r="G3" s="505"/>
      <c r="K3" s="440"/>
      <c r="L3" s="70"/>
      <c r="M3" s="697" t="s">
        <v>52</v>
      </c>
      <c r="N3" s="697"/>
      <c r="O3" s="697"/>
    </row>
    <row r="4" spans="1:15" s="504" customFormat="1" ht="30" customHeight="1">
      <c r="A4" s="719" t="s">
        <v>18</v>
      </c>
      <c r="B4" s="722" t="s">
        <v>0</v>
      </c>
      <c r="C4" s="722" t="s">
        <v>1</v>
      </c>
      <c r="D4" s="725" t="s">
        <v>12</v>
      </c>
      <c r="E4" s="728" t="s">
        <v>2</v>
      </c>
      <c r="F4" s="731" t="s">
        <v>3</v>
      </c>
      <c r="G4" s="734" t="s">
        <v>4</v>
      </c>
      <c r="H4" s="665" t="s">
        <v>180</v>
      </c>
      <c r="I4" s="666"/>
      <c r="J4" s="667"/>
      <c r="K4" s="737" t="s">
        <v>152</v>
      </c>
      <c r="L4" s="738"/>
      <c r="M4" s="738"/>
      <c r="N4" s="705" t="s">
        <v>153</v>
      </c>
      <c r="O4" s="708" t="s">
        <v>154</v>
      </c>
    </row>
    <row r="5" spans="1:15" s="504" customFormat="1" ht="33.75" customHeight="1">
      <c r="A5" s="720"/>
      <c r="B5" s="723"/>
      <c r="C5" s="723"/>
      <c r="D5" s="726"/>
      <c r="E5" s="729"/>
      <c r="F5" s="732"/>
      <c r="G5" s="735"/>
      <c r="H5" s="659" t="s">
        <v>181</v>
      </c>
      <c r="I5" s="711" t="s">
        <v>155</v>
      </c>
      <c r="J5" s="711" t="s">
        <v>156</v>
      </c>
      <c r="K5" s="713" t="s">
        <v>157</v>
      </c>
      <c r="L5" s="715" t="s">
        <v>158</v>
      </c>
      <c r="M5" s="717" t="s">
        <v>159</v>
      </c>
      <c r="N5" s="706"/>
      <c r="O5" s="709"/>
    </row>
    <row r="6" spans="1:15" s="504" customFormat="1" ht="44.25" customHeight="1" thickBot="1">
      <c r="A6" s="721"/>
      <c r="B6" s="724"/>
      <c r="C6" s="724"/>
      <c r="D6" s="727"/>
      <c r="E6" s="730"/>
      <c r="F6" s="733"/>
      <c r="G6" s="736"/>
      <c r="H6" s="660"/>
      <c r="I6" s="712"/>
      <c r="J6" s="712"/>
      <c r="K6" s="714"/>
      <c r="L6" s="716"/>
      <c r="M6" s="718"/>
      <c r="N6" s="707"/>
      <c r="O6" s="710"/>
    </row>
    <row r="7" spans="1:15" s="9" customFormat="1" ht="16.5" customHeight="1">
      <c r="A7" s="792" t="s">
        <v>38</v>
      </c>
      <c r="B7" s="793"/>
      <c r="C7" s="793"/>
      <c r="D7" s="793"/>
      <c r="E7" s="793"/>
      <c r="F7" s="793"/>
      <c r="G7" s="793"/>
      <c r="H7" s="793"/>
      <c r="I7" s="793"/>
      <c r="J7" s="793"/>
      <c r="K7" s="793"/>
      <c r="L7" s="259"/>
      <c r="M7" s="513"/>
      <c r="N7" s="513"/>
      <c r="O7" s="57"/>
    </row>
    <row r="8" spans="1:15" s="9" customFormat="1" ht="14.25" customHeight="1">
      <c r="A8" s="794" t="s">
        <v>27</v>
      </c>
      <c r="B8" s="795"/>
      <c r="C8" s="795"/>
      <c r="D8" s="795"/>
      <c r="E8" s="795"/>
      <c r="F8" s="795"/>
      <c r="G8" s="795"/>
      <c r="H8" s="795"/>
      <c r="I8" s="795"/>
      <c r="J8" s="795"/>
      <c r="K8" s="795"/>
      <c r="L8" s="260"/>
      <c r="M8" s="514"/>
      <c r="N8" s="514"/>
      <c r="O8" s="58"/>
    </row>
    <row r="9" spans="1:15" ht="45.75" customHeight="1">
      <c r="A9" s="542" t="s">
        <v>5</v>
      </c>
      <c r="B9" s="698" t="s">
        <v>28</v>
      </c>
      <c r="C9" s="699"/>
      <c r="D9" s="699"/>
      <c r="E9" s="699"/>
      <c r="F9" s="699"/>
      <c r="G9" s="699"/>
      <c r="H9" s="808" t="s">
        <v>182</v>
      </c>
      <c r="I9" s="809"/>
      <c r="J9" s="810"/>
      <c r="K9" s="568" t="s">
        <v>162</v>
      </c>
      <c r="L9" s="543">
        <v>10</v>
      </c>
      <c r="M9" s="544">
        <v>8</v>
      </c>
      <c r="N9" s="702"/>
      <c r="O9" s="703"/>
    </row>
    <row r="10" spans="1:15" ht="32.25" customHeight="1">
      <c r="A10" s="545"/>
      <c r="B10" s="700"/>
      <c r="C10" s="701"/>
      <c r="D10" s="701"/>
      <c r="E10" s="701"/>
      <c r="F10" s="701"/>
      <c r="G10" s="701"/>
      <c r="H10" s="811" t="s">
        <v>182</v>
      </c>
      <c r="I10" s="812"/>
      <c r="J10" s="813"/>
      <c r="K10" s="546" t="s">
        <v>163</v>
      </c>
      <c r="L10" s="547">
        <v>2</v>
      </c>
      <c r="M10" s="548">
        <v>9</v>
      </c>
      <c r="N10" s="702"/>
      <c r="O10" s="704"/>
    </row>
    <row r="11" spans="1:15" ht="15.75" customHeight="1">
      <c r="A11" s="16" t="s">
        <v>5</v>
      </c>
      <c r="B11" s="11" t="s">
        <v>5</v>
      </c>
      <c r="C11" s="796" t="s">
        <v>29</v>
      </c>
      <c r="D11" s="797"/>
      <c r="E11" s="797"/>
      <c r="F11" s="797"/>
      <c r="G11" s="797"/>
      <c r="H11" s="797"/>
      <c r="I11" s="797"/>
      <c r="J11" s="797"/>
      <c r="K11" s="797"/>
      <c r="L11" s="261"/>
      <c r="M11" s="515"/>
      <c r="N11" s="515"/>
      <c r="O11" s="60"/>
    </row>
    <row r="12" spans="1:15" ht="15" customHeight="1">
      <c r="A12" s="671" t="s">
        <v>5</v>
      </c>
      <c r="B12" s="798" t="s">
        <v>5</v>
      </c>
      <c r="C12" s="801" t="s">
        <v>5</v>
      </c>
      <c r="D12" s="802" t="s">
        <v>35</v>
      </c>
      <c r="E12" s="805" t="s">
        <v>40</v>
      </c>
      <c r="F12" s="816" t="s">
        <v>33</v>
      </c>
      <c r="G12" s="175" t="s">
        <v>22</v>
      </c>
      <c r="H12" s="177">
        <v>35.5</v>
      </c>
      <c r="I12" s="177">
        <v>35.5</v>
      </c>
      <c r="J12" s="178">
        <v>34.5</v>
      </c>
      <c r="K12" s="33" t="s">
        <v>118</v>
      </c>
      <c r="L12" s="318">
        <v>64</v>
      </c>
      <c r="M12" s="318">
        <v>58</v>
      </c>
      <c r="N12" s="318"/>
      <c r="O12" s="279"/>
    </row>
    <row r="13" spans="1:15" ht="27" customHeight="1">
      <c r="A13" s="671"/>
      <c r="B13" s="799"/>
      <c r="C13" s="677"/>
      <c r="D13" s="803"/>
      <c r="E13" s="806"/>
      <c r="F13" s="817"/>
      <c r="G13" s="308"/>
      <c r="H13" s="563"/>
      <c r="I13" s="306"/>
      <c r="J13" s="46"/>
      <c r="K13" s="22" t="s">
        <v>51</v>
      </c>
      <c r="L13" s="278">
        <v>1</v>
      </c>
      <c r="M13" s="278">
        <v>1</v>
      </c>
      <c r="N13" s="533"/>
      <c r="O13" s="534"/>
    </row>
    <row r="14" spans="1:15" ht="27" customHeight="1">
      <c r="A14" s="671"/>
      <c r="B14" s="799"/>
      <c r="C14" s="677"/>
      <c r="D14" s="803"/>
      <c r="E14" s="806"/>
      <c r="F14" s="817"/>
      <c r="G14" s="308"/>
      <c r="H14" s="563"/>
      <c r="I14" s="306"/>
      <c r="J14" s="316"/>
      <c r="K14" s="574" t="s">
        <v>45</v>
      </c>
      <c r="L14" s="280">
        <v>60</v>
      </c>
      <c r="M14" s="280">
        <v>60</v>
      </c>
      <c r="N14" s="529"/>
      <c r="O14" s="530"/>
    </row>
    <row r="15" spans="1:15" ht="42.75" customHeight="1">
      <c r="A15" s="671"/>
      <c r="B15" s="799"/>
      <c r="C15" s="677"/>
      <c r="D15" s="803"/>
      <c r="E15" s="806"/>
      <c r="F15" s="817"/>
      <c r="G15" s="309"/>
      <c r="H15" s="564"/>
      <c r="I15" s="307"/>
      <c r="J15" s="78"/>
      <c r="K15" s="575" t="s">
        <v>117</v>
      </c>
      <c r="L15" s="576">
        <v>1150</v>
      </c>
      <c r="M15" s="576">
        <v>1160</v>
      </c>
      <c r="N15" s="585" t="s">
        <v>204</v>
      </c>
      <c r="O15" s="530"/>
    </row>
    <row r="16" spans="1:15" ht="17.25" customHeight="1" thickBot="1">
      <c r="A16" s="672"/>
      <c r="B16" s="800"/>
      <c r="C16" s="678"/>
      <c r="D16" s="804"/>
      <c r="E16" s="807"/>
      <c r="F16" s="818"/>
      <c r="G16" s="77" t="s">
        <v>6</v>
      </c>
      <c r="H16" s="76">
        <f t="shared" ref="H16" si="0">SUM(H12:H14)</f>
        <v>35.5</v>
      </c>
      <c r="I16" s="76">
        <f t="shared" ref="I16:J16" si="1">SUM(I12:I14)</f>
        <v>35.5</v>
      </c>
      <c r="J16" s="76">
        <f t="shared" si="1"/>
        <v>34.5</v>
      </c>
      <c r="K16" s="556"/>
      <c r="L16" s="557"/>
      <c r="M16" s="557"/>
      <c r="N16" s="586"/>
      <c r="O16" s="558"/>
    </row>
    <row r="17" spans="1:15" ht="130.5" customHeight="1">
      <c r="A17" s="670" t="s">
        <v>5</v>
      </c>
      <c r="B17" s="838" t="s">
        <v>5</v>
      </c>
      <c r="C17" s="676" t="s">
        <v>7</v>
      </c>
      <c r="D17" s="788" t="s">
        <v>84</v>
      </c>
      <c r="E17" s="839" t="s">
        <v>42</v>
      </c>
      <c r="F17" s="819" t="s">
        <v>33</v>
      </c>
      <c r="G17" s="27" t="s">
        <v>22</v>
      </c>
      <c r="H17" s="75">
        <v>1.8</v>
      </c>
      <c r="I17" s="75">
        <v>1.8</v>
      </c>
      <c r="J17" s="75">
        <v>1.1000000000000001</v>
      </c>
      <c r="K17" s="555" t="s">
        <v>99</v>
      </c>
      <c r="L17" s="588" t="s">
        <v>93</v>
      </c>
      <c r="M17" s="589" t="s">
        <v>93</v>
      </c>
      <c r="N17" s="590" t="s">
        <v>192</v>
      </c>
      <c r="O17" s="531"/>
    </row>
    <row r="18" spans="1:15" ht="29.25" customHeight="1">
      <c r="A18" s="671"/>
      <c r="B18" s="799"/>
      <c r="C18" s="677"/>
      <c r="D18" s="683"/>
      <c r="E18" s="840"/>
      <c r="F18" s="817"/>
      <c r="G18" s="308" t="s">
        <v>88</v>
      </c>
      <c r="H18" s="569">
        <v>9.6999999999999993</v>
      </c>
      <c r="I18" s="569">
        <v>9.6999999999999993</v>
      </c>
      <c r="J18" s="569">
        <v>3</v>
      </c>
      <c r="K18" s="578" t="s">
        <v>119</v>
      </c>
      <c r="L18" s="580" t="s">
        <v>82</v>
      </c>
      <c r="M18" s="581" t="s">
        <v>184</v>
      </c>
      <c r="N18" s="587" t="s">
        <v>191</v>
      </c>
      <c r="O18" s="532"/>
    </row>
    <row r="19" spans="1:15" ht="29.25" customHeight="1">
      <c r="A19" s="671"/>
      <c r="B19" s="799"/>
      <c r="C19" s="677"/>
      <c r="D19" s="683"/>
      <c r="E19" s="840"/>
      <c r="F19" s="817"/>
      <c r="G19" s="441"/>
      <c r="H19" s="570"/>
      <c r="I19" s="570"/>
      <c r="J19" s="570"/>
      <c r="K19" s="582" t="s">
        <v>120</v>
      </c>
      <c r="L19" s="583" t="s">
        <v>83</v>
      </c>
      <c r="M19" s="584" t="s">
        <v>183</v>
      </c>
      <c r="N19" s="587" t="s">
        <v>190</v>
      </c>
      <c r="O19" s="532"/>
    </row>
    <row r="20" spans="1:15" ht="21" customHeight="1" thickBot="1">
      <c r="A20" s="672"/>
      <c r="B20" s="800"/>
      <c r="C20" s="678"/>
      <c r="D20" s="684"/>
      <c r="E20" s="841"/>
      <c r="F20" s="818"/>
      <c r="G20" s="13" t="s">
        <v>6</v>
      </c>
      <c r="H20" s="76">
        <f>SUM(H17:H18)</f>
        <v>11.5</v>
      </c>
      <c r="I20" s="76">
        <f>SUM(I17:I18)</f>
        <v>11.5</v>
      </c>
      <c r="J20" s="76">
        <f>SUM(J17:J18)</f>
        <v>4.0999999999999996</v>
      </c>
      <c r="K20" s="579"/>
      <c r="L20" s="250"/>
      <c r="M20" s="381"/>
      <c r="N20" s="577"/>
      <c r="O20" s="251"/>
    </row>
    <row r="21" spans="1:15" ht="16.5" customHeight="1" thickBot="1">
      <c r="A21" s="17" t="s">
        <v>5</v>
      </c>
      <c r="B21" s="38" t="s">
        <v>5</v>
      </c>
      <c r="C21" s="757" t="s">
        <v>8</v>
      </c>
      <c r="D21" s="758"/>
      <c r="E21" s="758"/>
      <c r="F21" s="758"/>
      <c r="G21" s="820"/>
      <c r="H21" s="53">
        <f>H20+H16</f>
        <v>47</v>
      </c>
      <c r="I21" s="53">
        <f>I20+I16</f>
        <v>47</v>
      </c>
      <c r="J21" s="53">
        <f>J20+J16</f>
        <v>38.6</v>
      </c>
      <c r="K21" s="304"/>
      <c r="L21" s="304"/>
      <c r="M21" s="436"/>
      <c r="N21" s="436"/>
      <c r="O21" s="67"/>
    </row>
    <row r="22" spans="1:15" ht="14.25" customHeight="1" thickBot="1">
      <c r="A22" s="17" t="s">
        <v>5</v>
      </c>
      <c r="B22" s="38" t="s">
        <v>7</v>
      </c>
      <c r="C22" s="814" t="s">
        <v>30</v>
      </c>
      <c r="D22" s="815"/>
      <c r="E22" s="815"/>
      <c r="F22" s="815"/>
      <c r="G22" s="815"/>
      <c r="H22" s="815"/>
      <c r="I22" s="815"/>
      <c r="J22" s="815"/>
      <c r="K22" s="815"/>
      <c r="L22" s="311"/>
      <c r="M22" s="516"/>
      <c r="N22" s="516"/>
      <c r="O22" s="66"/>
    </row>
    <row r="23" spans="1:15" ht="42" customHeight="1">
      <c r="A23" s="256" t="s">
        <v>5</v>
      </c>
      <c r="B23" s="297" t="s">
        <v>7</v>
      </c>
      <c r="C23" s="314" t="s">
        <v>5</v>
      </c>
      <c r="D23" s="32" t="s">
        <v>131</v>
      </c>
      <c r="E23" s="591" t="s">
        <v>41</v>
      </c>
      <c r="F23" s="831" t="s">
        <v>33</v>
      </c>
      <c r="G23" s="39" t="s">
        <v>22</v>
      </c>
      <c r="H23" s="49">
        <v>220.6</v>
      </c>
      <c r="I23" s="49">
        <v>220.6</v>
      </c>
      <c r="J23" s="49">
        <v>184.7</v>
      </c>
      <c r="K23" s="127"/>
      <c r="L23" s="84"/>
      <c r="M23" s="458"/>
      <c r="N23" s="84"/>
      <c r="O23" s="81"/>
    </row>
    <row r="24" spans="1:15" ht="26.25" customHeight="1">
      <c r="A24" s="257"/>
      <c r="B24" s="298"/>
      <c r="C24" s="603" t="s">
        <v>5</v>
      </c>
      <c r="D24" s="802" t="s">
        <v>110</v>
      </c>
      <c r="E24" s="571"/>
      <c r="F24" s="832"/>
      <c r="G24" s="315"/>
      <c r="H24" s="563"/>
      <c r="I24" s="553"/>
      <c r="J24" s="306"/>
      <c r="K24" s="592" t="s">
        <v>109</v>
      </c>
      <c r="L24" s="593">
        <v>10</v>
      </c>
      <c r="M24" s="594">
        <v>10</v>
      </c>
      <c r="N24" s="593"/>
      <c r="O24" s="82"/>
    </row>
    <row r="25" spans="1:15" ht="27" customHeight="1">
      <c r="A25" s="257"/>
      <c r="B25" s="298"/>
      <c r="C25" s="600"/>
      <c r="D25" s="842"/>
      <c r="E25" s="41"/>
      <c r="F25" s="832"/>
      <c r="G25" s="572"/>
      <c r="H25" s="570"/>
      <c r="I25" s="570"/>
      <c r="J25" s="570"/>
      <c r="K25" s="152" t="s">
        <v>70</v>
      </c>
      <c r="L25" s="267">
        <v>10</v>
      </c>
      <c r="M25" s="521">
        <v>10</v>
      </c>
      <c r="N25" s="595" t="s">
        <v>193</v>
      </c>
      <c r="O25" s="268"/>
    </row>
    <row r="26" spans="1:15" ht="29.25" customHeight="1">
      <c r="A26" s="257"/>
      <c r="B26" s="298"/>
      <c r="C26" s="603" t="s">
        <v>7</v>
      </c>
      <c r="D26" s="224" t="s">
        <v>111</v>
      </c>
      <c r="E26" s="286"/>
      <c r="F26" s="540"/>
      <c r="G26" s="518"/>
      <c r="H26" s="564"/>
      <c r="I26" s="554"/>
      <c r="J26" s="519"/>
      <c r="K26" s="289" t="s">
        <v>113</v>
      </c>
      <c r="L26" s="290">
        <v>5</v>
      </c>
      <c r="M26" s="461">
        <v>5</v>
      </c>
      <c r="N26" s="290"/>
      <c r="O26" s="526"/>
    </row>
    <row r="27" spans="1:15" ht="25.5" customHeight="1">
      <c r="A27" s="671"/>
      <c r="B27" s="674"/>
      <c r="C27" s="843" t="s">
        <v>24</v>
      </c>
      <c r="D27" s="845" t="s">
        <v>37</v>
      </c>
      <c r="E27" s="847" t="s">
        <v>48</v>
      </c>
      <c r="F27" s="744"/>
      <c r="G27" s="745"/>
      <c r="H27" s="661"/>
      <c r="I27" s="661"/>
      <c r="J27" s="661"/>
      <c r="K27" s="229" t="s">
        <v>53</v>
      </c>
      <c r="L27" s="133">
        <v>140</v>
      </c>
      <c r="M27" s="462">
        <v>122</v>
      </c>
      <c r="N27" s="133"/>
      <c r="O27" s="134"/>
    </row>
    <row r="28" spans="1:15" ht="42" customHeight="1">
      <c r="A28" s="671"/>
      <c r="B28" s="674"/>
      <c r="C28" s="844"/>
      <c r="D28" s="837"/>
      <c r="E28" s="848"/>
      <c r="F28" s="744"/>
      <c r="G28" s="745"/>
      <c r="H28" s="661"/>
      <c r="I28" s="661"/>
      <c r="J28" s="661"/>
      <c r="K28" s="230" t="s">
        <v>43</v>
      </c>
      <c r="L28" s="86">
        <v>30</v>
      </c>
      <c r="M28" s="463">
        <v>50</v>
      </c>
      <c r="N28" s="621" t="s">
        <v>205</v>
      </c>
      <c r="O28" s="134"/>
    </row>
    <row r="29" spans="1:15" ht="27.75" customHeight="1">
      <c r="A29" s="671"/>
      <c r="B29" s="674"/>
      <c r="C29" s="844"/>
      <c r="D29" s="837"/>
      <c r="E29" s="848"/>
      <c r="F29" s="744"/>
      <c r="G29" s="745"/>
      <c r="H29" s="661"/>
      <c r="I29" s="661"/>
      <c r="J29" s="661"/>
      <c r="K29" s="230" t="s">
        <v>112</v>
      </c>
      <c r="L29" s="86">
        <v>40</v>
      </c>
      <c r="M29" s="463">
        <v>40</v>
      </c>
      <c r="N29" s="133"/>
      <c r="O29" s="134"/>
    </row>
    <row r="30" spans="1:15" ht="27.75" customHeight="1">
      <c r="A30" s="671"/>
      <c r="B30" s="674"/>
      <c r="C30" s="844"/>
      <c r="D30" s="837"/>
      <c r="E30" s="848"/>
      <c r="F30" s="744"/>
      <c r="G30" s="745"/>
      <c r="H30" s="661"/>
      <c r="I30" s="661"/>
      <c r="J30" s="661"/>
      <c r="K30" s="231" t="s">
        <v>69</v>
      </c>
      <c r="L30" s="86">
        <v>3</v>
      </c>
      <c r="M30" s="463">
        <v>3</v>
      </c>
      <c r="N30" s="133"/>
      <c r="O30" s="134"/>
    </row>
    <row r="31" spans="1:15" ht="40.5" customHeight="1">
      <c r="A31" s="671"/>
      <c r="B31" s="674"/>
      <c r="C31" s="844"/>
      <c r="D31" s="837"/>
      <c r="E31" s="848"/>
      <c r="F31" s="744"/>
      <c r="G31" s="745"/>
      <c r="H31" s="661"/>
      <c r="I31" s="661"/>
      <c r="J31" s="661"/>
      <c r="K31" s="232" t="s">
        <v>125</v>
      </c>
      <c r="L31" s="128">
        <v>12</v>
      </c>
      <c r="M31" s="464">
        <v>12</v>
      </c>
      <c r="N31" s="535"/>
      <c r="O31" s="536"/>
    </row>
    <row r="32" spans="1:15" ht="18.75" customHeight="1">
      <c r="A32" s="21"/>
      <c r="B32" s="298"/>
      <c r="C32" s="601"/>
      <c r="D32" s="846"/>
      <c r="E32" s="317"/>
      <c r="F32" s="172"/>
      <c r="G32" s="745"/>
      <c r="H32" s="661"/>
      <c r="I32" s="661"/>
      <c r="J32" s="661"/>
      <c r="K32" s="233" t="s">
        <v>81</v>
      </c>
      <c r="L32" s="87">
        <v>3</v>
      </c>
      <c r="M32" s="465">
        <v>3</v>
      </c>
      <c r="N32" s="87"/>
      <c r="O32" s="83"/>
    </row>
    <row r="33" spans="1:15" ht="15" customHeight="1">
      <c r="A33" s="288"/>
      <c r="B33" s="298"/>
      <c r="C33" s="603" t="s">
        <v>25</v>
      </c>
      <c r="D33" s="787" t="s">
        <v>116</v>
      </c>
      <c r="E33" s="520"/>
      <c r="F33" s="541"/>
      <c r="G33" s="833"/>
      <c r="H33" s="662"/>
      <c r="I33" s="662"/>
      <c r="J33" s="662"/>
      <c r="K33" s="596" t="s">
        <v>107</v>
      </c>
      <c r="L33" s="227">
        <v>2</v>
      </c>
      <c r="M33" s="467">
        <v>2</v>
      </c>
      <c r="N33" s="100"/>
      <c r="O33" s="82"/>
    </row>
    <row r="34" spans="1:15" ht="28.5" customHeight="1">
      <c r="A34" s="288"/>
      <c r="B34" s="298"/>
      <c r="C34" s="600"/>
      <c r="D34" s="787"/>
      <c r="E34" s="510"/>
      <c r="F34" s="512"/>
      <c r="G34" s="745"/>
      <c r="H34" s="661"/>
      <c r="I34" s="661"/>
      <c r="J34" s="661"/>
      <c r="K34" s="226" t="s">
        <v>115</v>
      </c>
      <c r="L34" s="227">
        <v>5</v>
      </c>
      <c r="M34" s="467">
        <v>2</v>
      </c>
      <c r="N34" s="597" t="s">
        <v>186</v>
      </c>
      <c r="O34" s="95"/>
    </row>
    <row r="35" spans="1:15" ht="27" customHeight="1">
      <c r="A35" s="288"/>
      <c r="B35" s="298"/>
      <c r="C35" s="600"/>
      <c r="D35" s="787"/>
      <c r="E35" s="510"/>
      <c r="F35" s="512"/>
      <c r="G35" s="834"/>
      <c r="H35" s="663"/>
      <c r="I35" s="663"/>
      <c r="J35" s="663"/>
      <c r="K35" s="228" t="s">
        <v>108</v>
      </c>
      <c r="L35" s="129">
        <v>1</v>
      </c>
      <c r="M35" s="218">
        <v>1</v>
      </c>
      <c r="N35" s="598" t="s">
        <v>194</v>
      </c>
      <c r="O35" s="95"/>
    </row>
    <row r="36" spans="1:15" ht="17.25" customHeight="1">
      <c r="A36" s="21"/>
      <c r="B36" s="298"/>
      <c r="C36" s="604" t="s">
        <v>60</v>
      </c>
      <c r="D36" s="850" t="s">
        <v>76</v>
      </c>
      <c r="E36" s="852"/>
      <c r="F36" s="511"/>
      <c r="G36" s="106"/>
      <c r="H36" s="563"/>
      <c r="I36" s="553"/>
      <c r="J36" s="509"/>
      <c r="K36" s="823" t="s">
        <v>129</v>
      </c>
      <c r="L36" s="626">
        <v>1</v>
      </c>
      <c r="M36" s="627">
        <v>0</v>
      </c>
      <c r="N36" s="626"/>
      <c r="O36" s="742" t="s">
        <v>195</v>
      </c>
    </row>
    <row r="37" spans="1:15" ht="165.75" customHeight="1">
      <c r="A37" s="21"/>
      <c r="B37" s="298"/>
      <c r="C37" s="602"/>
      <c r="D37" s="851"/>
      <c r="E37" s="853"/>
      <c r="F37" s="153"/>
      <c r="G37" s="114"/>
      <c r="H37" s="564"/>
      <c r="I37" s="554"/>
      <c r="J37" s="519"/>
      <c r="K37" s="824"/>
      <c r="L37" s="628"/>
      <c r="M37" s="629"/>
      <c r="N37" s="628"/>
      <c r="O37" s="743"/>
    </row>
    <row r="38" spans="1:15" ht="25.5" customHeight="1">
      <c r="A38" s="21"/>
      <c r="B38" s="298"/>
      <c r="C38" s="604" t="s">
        <v>97</v>
      </c>
      <c r="D38" s="854" t="s">
        <v>77</v>
      </c>
      <c r="E38" s="852"/>
      <c r="F38" s="122"/>
      <c r="G38" s="106"/>
      <c r="H38" s="563"/>
      <c r="I38" s="553"/>
      <c r="J38" s="306"/>
      <c r="K38" s="179" t="s">
        <v>68</v>
      </c>
      <c r="L38" s="130">
        <v>4</v>
      </c>
      <c r="M38" s="469">
        <v>3</v>
      </c>
      <c r="N38" s="630" t="s">
        <v>203</v>
      </c>
      <c r="O38" s="136"/>
    </row>
    <row r="39" spans="1:15" ht="27.75" customHeight="1">
      <c r="A39" s="21"/>
      <c r="B39" s="298"/>
      <c r="C39" s="602"/>
      <c r="D39" s="855"/>
      <c r="E39" s="856"/>
      <c r="F39" s="122"/>
      <c r="G39" s="114"/>
      <c r="H39" s="564"/>
      <c r="I39" s="554"/>
      <c r="J39" s="307"/>
      <c r="K39" s="273" t="s">
        <v>121</v>
      </c>
      <c r="L39" s="274">
        <v>1</v>
      </c>
      <c r="M39" s="522">
        <v>1</v>
      </c>
      <c r="N39" s="320"/>
      <c r="O39" s="321"/>
    </row>
    <row r="40" spans="1:15" ht="16.5" customHeight="1" thickBot="1">
      <c r="A40" s="20"/>
      <c r="B40" s="299"/>
      <c r="C40" s="263"/>
      <c r="D40" s="270"/>
      <c r="E40" s="275"/>
      <c r="F40" s="276"/>
      <c r="G40" s="90" t="s">
        <v>6</v>
      </c>
      <c r="H40" s="76">
        <f>SUM(H23:H38)</f>
        <v>220.6</v>
      </c>
      <c r="I40" s="76">
        <f>SUM(I23:I38)</f>
        <v>220.6</v>
      </c>
      <c r="J40" s="113">
        <f>SUM(J23:J38)</f>
        <v>184.7</v>
      </c>
      <c r="K40" s="247"/>
      <c r="L40" s="249"/>
      <c r="M40" s="249"/>
      <c r="N40" s="527"/>
      <c r="O40" s="151"/>
    </row>
    <row r="41" spans="1:15" ht="13.5" customHeight="1">
      <c r="A41" s="366" t="s">
        <v>5</v>
      </c>
      <c r="B41" s="349" t="s">
        <v>7</v>
      </c>
      <c r="C41" s="367" t="s">
        <v>7</v>
      </c>
      <c r="D41" s="857" t="s">
        <v>130</v>
      </c>
      <c r="E41" s="859" t="s">
        <v>104</v>
      </c>
      <c r="F41" s="355" t="s">
        <v>33</v>
      </c>
      <c r="G41" s="368" t="s">
        <v>22</v>
      </c>
      <c r="H41" s="559">
        <v>21.4</v>
      </c>
      <c r="I41" s="559">
        <v>21.4</v>
      </c>
      <c r="J41" s="369">
        <v>9.8000000000000007</v>
      </c>
      <c r="K41" s="370"/>
      <c r="L41" s="97"/>
      <c r="M41" s="97"/>
      <c r="N41" s="99"/>
      <c r="O41" s="371"/>
    </row>
    <row r="42" spans="1:15" ht="14.25" customHeight="1">
      <c r="A42" s="21"/>
      <c r="B42" s="336"/>
      <c r="C42" s="264"/>
      <c r="D42" s="658"/>
      <c r="E42" s="860"/>
      <c r="F42" s="122"/>
      <c r="G42" s="394" t="s">
        <v>88</v>
      </c>
      <c r="H42" s="560">
        <v>9.6999999999999993</v>
      </c>
      <c r="I42" s="560">
        <v>9.6999999999999993</v>
      </c>
      <c r="J42" s="395">
        <v>6.1</v>
      </c>
      <c r="K42" s="152"/>
      <c r="L42" s="98"/>
      <c r="M42" s="98"/>
      <c r="N42" s="100"/>
      <c r="O42" s="236"/>
    </row>
    <row r="43" spans="1:15" ht="14.25" customHeight="1">
      <c r="A43" s="21"/>
      <c r="B43" s="336"/>
      <c r="C43" s="264"/>
      <c r="D43" s="858"/>
      <c r="E43" s="861"/>
      <c r="F43" s="122"/>
      <c r="G43" s="37" t="s">
        <v>79</v>
      </c>
      <c r="H43" s="561">
        <v>66.099999999999994</v>
      </c>
      <c r="I43" s="561">
        <f>66.1-29.5</f>
        <v>36.6</v>
      </c>
      <c r="J43" s="396">
        <v>1.2</v>
      </c>
      <c r="K43" s="183"/>
      <c r="L43" s="218"/>
      <c r="M43" s="218"/>
      <c r="N43" s="607"/>
      <c r="O43" s="269"/>
    </row>
    <row r="44" spans="1:15" ht="84" customHeight="1">
      <c r="A44" s="21"/>
      <c r="B44" s="492"/>
      <c r="C44" s="604" t="s">
        <v>5</v>
      </c>
      <c r="D44" s="683" t="s">
        <v>66</v>
      </c>
      <c r="E44" s="494"/>
      <c r="F44" s="378"/>
      <c r="G44" s="106"/>
      <c r="H44" s="563"/>
      <c r="I44" s="553"/>
      <c r="J44" s="493"/>
      <c r="K44" s="609" t="s">
        <v>133</v>
      </c>
      <c r="L44" s="523">
        <v>4</v>
      </c>
      <c r="M44" s="523">
        <v>4</v>
      </c>
      <c r="N44" s="610" t="s">
        <v>196</v>
      </c>
      <c r="O44" s="136"/>
    </row>
    <row r="45" spans="1:15" ht="133.5" customHeight="1">
      <c r="A45" s="21"/>
      <c r="B45" s="507"/>
      <c r="C45" s="620"/>
      <c r="D45" s="849"/>
      <c r="E45" s="372"/>
      <c r="F45" s="378"/>
      <c r="G45" s="114"/>
      <c r="H45" s="445"/>
      <c r="I45" s="445"/>
      <c r="J45" s="445"/>
      <c r="K45" s="390" t="s">
        <v>122</v>
      </c>
      <c r="L45" s="373">
        <v>10</v>
      </c>
      <c r="M45" s="373">
        <v>10</v>
      </c>
      <c r="N45" s="606" t="s">
        <v>209</v>
      </c>
      <c r="O45" s="605"/>
    </row>
    <row r="46" spans="1:15" ht="67.5" customHeight="1">
      <c r="A46" s="21"/>
      <c r="B46" s="298"/>
      <c r="C46" s="604" t="s">
        <v>7</v>
      </c>
      <c r="D46" s="326" t="s">
        <v>67</v>
      </c>
      <c r="E46" s="339" t="s">
        <v>48</v>
      </c>
      <c r="F46" s="189"/>
      <c r="G46" s="114"/>
      <c r="H46" s="564"/>
      <c r="I46" s="554"/>
      <c r="J46" s="519"/>
      <c r="K46" s="390" t="s">
        <v>134</v>
      </c>
      <c r="L46" s="135">
        <v>5</v>
      </c>
      <c r="M46" s="135">
        <v>5</v>
      </c>
      <c r="N46" s="608" t="s">
        <v>197</v>
      </c>
      <c r="O46" s="321"/>
    </row>
    <row r="47" spans="1:15" ht="80.25" customHeight="1">
      <c r="A47" s="21"/>
      <c r="B47" s="298"/>
      <c r="C47" s="604" t="s">
        <v>24</v>
      </c>
      <c r="D47" s="302" t="s">
        <v>132</v>
      </c>
      <c r="E47" s="310"/>
      <c r="F47" s="189"/>
      <c r="G47" s="114"/>
      <c r="H47" s="52"/>
      <c r="I47" s="52"/>
      <c r="J47" s="519"/>
      <c r="K47" s="390" t="s">
        <v>128</v>
      </c>
      <c r="L47" s="174">
        <v>0.5</v>
      </c>
      <c r="M47" s="523">
        <v>0.5</v>
      </c>
      <c r="N47" s="610" t="s">
        <v>198</v>
      </c>
      <c r="O47" s="356"/>
    </row>
    <row r="48" spans="1:15" ht="55.5" customHeight="1">
      <c r="A48" s="21"/>
      <c r="B48" s="298"/>
      <c r="C48" s="604" t="s">
        <v>25</v>
      </c>
      <c r="D48" s="835" t="s">
        <v>150</v>
      </c>
      <c r="E48" s="387" t="s">
        <v>34</v>
      </c>
      <c r="F48" s="173"/>
      <c r="G48" s="106"/>
      <c r="H48" s="444"/>
      <c r="I48" s="444"/>
      <c r="J48" s="312"/>
      <c r="K48" s="616" t="s">
        <v>61</v>
      </c>
      <c r="L48" s="611">
        <v>1</v>
      </c>
      <c r="M48" s="612">
        <v>0</v>
      </c>
      <c r="N48" s="617"/>
      <c r="O48" s="618" t="s">
        <v>199</v>
      </c>
    </row>
    <row r="49" spans="1:15" ht="56.25" customHeight="1">
      <c r="A49" s="21"/>
      <c r="B49" s="298"/>
      <c r="C49" s="620"/>
      <c r="D49" s="836"/>
      <c r="E49" s="388"/>
      <c r="F49" s="189"/>
      <c r="G49" s="114"/>
      <c r="H49" s="445"/>
      <c r="I49" s="445"/>
      <c r="J49" s="445"/>
      <c r="K49" s="615" t="s">
        <v>135</v>
      </c>
      <c r="L49" s="599">
        <v>50</v>
      </c>
      <c r="M49" s="613">
        <v>20</v>
      </c>
      <c r="N49" s="614"/>
      <c r="O49" s="619" t="s">
        <v>185</v>
      </c>
    </row>
    <row r="50" spans="1:15" ht="81" customHeight="1">
      <c r="A50" s="21"/>
      <c r="B50" s="298"/>
      <c r="C50" s="604" t="s">
        <v>60</v>
      </c>
      <c r="D50" s="835" t="s">
        <v>87</v>
      </c>
      <c r="E50" s="365" t="s">
        <v>34</v>
      </c>
      <c r="F50" s="173"/>
      <c r="G50" s="106"/>
      <c r="H50" s="444"/>
      <c r="I50" s="444"/>
      <c r="J50" s="312"/>
      <c r="K50" s="622" t="s">
        <v>61</v>
      </c>
      <c r="L50" s="611">
        <v>1</v>
      </c>
      <c r="M50" s="612">
        <v>0</v>
      </c>
      <c r="N50" s="611"/>
      <c r="O50" s="618" t="s">
        <v>201</v>
      </c>
    </row>
    <row r="51" spans="1:15" ht="45" customHeight="1">
      <c r="A51" s="21"/>
      <c r="B51" s="298"/>
      <c r="C51" s="265"/>
      <c r="D51" s="862"/>
      <c r="E51" s="386"/>
      <c r="F51" s="173"/>
      <c r="G51" s="114"/>
      <c r="H51" s="445"/>
      <c r="I51" s="445"/>
      <c r="J51" s="313"/>
      <c r="K51" s="623" t="s">
        <v>127</v>
      </c>
      <c r="L51" s="624">
        <v>50</v>
      </c>
      <c r="M51" s="625">
        <v>0</v>
      </c>
      <c r="N51" s="599"/>
      <c r="O51" s="619" t="s">
        <v>200</v>
      </c>
    </row>
    <row r="52" spans="1:15" ht="15.75" customHeight="1" thickBot="1">
      <c r="A52" s="20"/>
      <c r="B52" s="299"/>
      <c r="C52" s="263"/>
      <c r="D52" s="277"/>
      <c r="E52" s="275"/>
      <c r="F52" s="276"/>
      <c r="G52" s="90" t="s">
        <v>6</v>
      </c>
      <c r="H52" s="76">
        <f>SUM(H41:H51)</f>
        <v>97.2</v>
      </c>
      <c r="I52" s="76">
        <f>SUM(I41:I51)</f>
        <v>67.7</v>
      </c>
      <c r="J52" s="113">
        <f>SUM(J41:J51)</f>
        <v>17.100000000000001</v>
      </c>
      <c r="K52" s="247"/>
      <c r="L52" s="249"/>
      <c r="M52" s="249"/>
      <c r="N52" s="249"/>
      <c r="O52" s="151"/>
    </row>
    <row r="53" spans="1:15" ht="15" customHeight="1" thickBot="1">
      <c r="A53" s="18" t="s">
        <v>5</v>
      </c>
      <c r="B53" s="6" t="s">
        <v>7</v>
      </c>
      <c r="C53" s="758" t="s">
        <v>8</v>
      </c>
      <c r="D53" s="758"/>
      <c r="E53" s="758"/>
      <c r="F53" s="758"/>
      <c r="G53" s="758"/>
      <c r="H53" s="53">
        <f>H52+H40</f>
        <v>317.8</v>
      </c>
      <c r="I53" s="53">
        <f>I52+I40</f>
        <v>288.3</v>
      </c>
      <c r="J53" s="117">
        <f>J52+J40</f>
        <v>201.8</v>
      </c>
      <c r="K53" s="303"/>
      <c r="L53" s="304"/>
      <c r="M53" s="436"/>
      <c r="N53" s="436"/>
      <c r="O53" s="67"/>
    </row>
    <row r="54" spans="1:15" ht="14.25" customHeight="1" thickBot="1">
      <c r="A54" s="18" t="s">
        <v>5</v>
      </c>
      <c r="B54" s="759" t="s">
        <v>9</v>
      </c>
      <c r="C54" s="760"/>
      <c r="D54" s="760"/>
      <c r="E54" s="760"/>
      <c r="F54" s="760"/>
      <c r="G54" s="760"/>
      <c r="H54" s="54">
        <f>SUM(H21,H53)</f>
        <v>364.8</v>
      </c>
      <c r="I54" s="54">
        <f>SUM(I21,I53)</f>
        <v>335.3</v>
      </c>
      <c r="J54" s="54">
        <f>SUM(J21,J53)</f>
        <v>240.4</v>
      </c>
      <c r="K54" s="300"/>
      <c r="L54" s="300"/>
      <c r="M54" s="429"/>
      <c r="N54" s="429"/>
      <c r="O54" s="64"/>
    </row>
    <row r="55" spans="1:15" ht="22.5" customHeight="1" thickBot="1">
      <c r="A55" s="506" t="s">
        <v>7</v>
      </c>
      <c r="B55" s="827" t="s">
        <v>31</v>
      </c>
      <c r="C55" s="828"/>
      <c r="D55" s="828"/>
      <c r="E55" s="828"/>
      <c r="F55" s="828"/>
      <c r="G55" s="828"/>
      <c r="H55" s="828"/>
      <c r="I55" s="829"/>
      <c r="J55" s="830"/>
      <c r="K55" s="549" t="s">
        <v>164</v>
      </c>
      <c r="L55" s="550">
        <v>1</v>
      </c>
      <c r="M55" s="550">
        <v>1</v>
      </c>
      <c r="N55" s="551"/>
      <c r="O55" s="552"/>
    </row>
    <row r="56" spans="1:15" ht="14.25" customHeight="1" thickBot="1">
      <c r="A56" s="17" t="s">
        <v>7</v>
      </c>
      <c r="B56" s="6" t="s">
        <v>5</v>
      </c>
      <c r="C56" s="687" t="s">
        <v>32</v>
      </c>
      <c r="D56" s="688"/>
      <c r="E56" s="688"/>
      <c r="F56" s="688"/>
      <c r="G56" s="688"/>
      <c r="H56" s="688"/>
      <c r="I56" s="688"/>
      <c r="J56" s="688"/>
      <c r="K56" s="688"/>
      <c r="L56" s="301"/>
      <c r="M56" s="508"/>
      <c r="N56" s="508"/>
      <c r="O56" s="61"/>
    </row>
    <row r="57" spans="1:15" ht="17.25" customHeight="1">
      <c r="A57" s="670" t="s">
        <v>7</v>
      </c>
      <c r="B57" s="673" t="s">
        <v>5</v>
      </c>
      <c r="C57" s="676" t="s">
        <v>5</v>
      </c>
      <c r="D57" s="679" t="s">
        <v>137</v>
      </c>
      <c r="E57" s="393" t="s">
        <v>34</v>
      </c>
      <c r="F57" s="689" t="s">
        <v>33</v>
      </c>
      <c r="G57" s="368" t="s">
        <v>22</v>
      </c>
      <c r="H57" s="75">
        <v>937.7</v>
      </c>
      <c r="I57" s="75">
        <f>937.7+27</f>
        <v>964.7</v>
      </c>
      <c r="J57" s="75">
        <v>960.6</v>
      </c>
      <c r="K57" s="821" t="s">
        <v>74</v>
      </c>
      <c r="L57" s="99">
        <v>100</v>
      </c>
      <c r="M57" s="472">
        <v>100</v>
      </c>
      <c r="N57" s="99"/>
      <c r="O57" s="94"/>
    </row>
    <row r="58" spans="1:15" ht="22.5" customHeight="1">
      <c r="A58" s="671"/>
      <c r="B58" s="674"/>
      <c r="C58" s="677"/>
      <c r="D58" s="837"/>
      <c r="E58" s="825" t="s">
        <v>39</v>
      </c>
      <c r="F58" s="685"/>
      <c r="G58" s="389" t="s">
        <v>85</v>
      </c>
      <c r="H58" s="563"/>
      <c r="I58" s="509">
        <f>260+350</f>
        <v>610</v>
      </c>
      <c r="J58" s="565">
        <v>610</v>
      </c>
      <c r="K58" s="822"/>
      <c r="L58" s="391"/>
      <c r="M58" s="524"/>
      <c r="N58" s="100"/>
      <c r="O58" s="95"/>
    </row>
    <row r="59" spans="1:15" ht="27.75" customHeight="1">
      <c r="A59" s="671"/>
      <c r="B59" s="674"/>
      <c r="C59" s="677"/>
      <c r="D59" s="837"/>
      <c r="E59" s="826"/>
      <c r="F59" s="685"/>
      <c r="G59" s="394"/>
      <c r="H59" s="392"/>
      <c r="I59" s="392"/>
      <c r="J59" s="565"/>
      <c r="K59" s="397" t="s">
        <v>141</v>
      </c>
      <c r="L59" s="227">
        <v>100</v>
      </c>
      <c r="M59" s="500">
        <v>100</v>
      </c>
      <c r="N59" s="100"/>
      <c r="O59" s="95"/>
    </row>
    <row r="60" spans="1:15" ht="27.75" customHeight="1">
      <c r="A60" s="671"/>
      <c r="B60" s="674"/>
      <c r="C60" s="677"/>
      <c r="D60" s="680"/>
      <c r="E60" s="740"/>
      <c r="F60" s="685"/>
      <c r="G60" s="37" t="s">
        <v>22</v>
      </c>
      <c r="H60" s="564">
        <v>27</v>
      </c>
      <c r="I60" s="519"/>
      <c r="J60" s="566"/>
      <c r="K60" s="400" t="s">
        <v>142</v>
      </c>
      <c r="L60" s="100">
        <v>120</v>
      </c>
      <c r="M60" s="473">
        <v>120</v>
      </c>
      <c r="N60" s="100"/>
      <c r="O60" s="95"/>
    </row>
    <row r="61" spans="1:15" ht="15" customHeight="1" thickBot="1">
      <c r="A61" s="672"/>
      <c r="B61" s="675"/>
      <c r="C61" s="678"/>
      <c r="D61" s="62"/>
      <c r="E61" s="741"/>
      <c r="F61" s="686"/>
      <c r="G61" s="91" t="s">
        <v>6</v>
      </c>
      <c r="H61" s="74">
        <f>SUM(H57:H60)</f>
        <v>964.7</v>
      </c>
      <c r="I61" s="74">
        <f>SUM(I57:I60)</f>
        <v>1574.7</v>
      </c>
      <c r="J61" s="74">
        <f>SUM(J57:J60)</f>
        <v>1570.6</v>
      </c>
      <c r="K61" s="190"/>
      <c r="L61" s="104"/>
      <c r="M61" s="474"/>
      <c r="N61" s="104"/>
      <c r="O61" s="105"/>
    </row>
    <row r="62" spans="1:15" ht="12" customHeight="1">
      <c r="A62" s="671" t="s">
        <v>7</v>
      </c>
      <c r="B62" s="674" t="s">
        <v>5</v>
      </c>
      <c r="C62" s="681" t="s">
        <v>7</v>
      </c>
      <c r="D62" s="683" t="s">
        <v>101</v>
      </c>
      <c r="E62" s="281" t="s">
        <v>34</v>
      </c>
      <c r="F62" s="685" t="s">
        <v>33</v>
      </c>
      <c r="G62" s="239" t="s">
        <v>22</v>
      </c>
      <c r="H62" s="116">
        <v>256.5</v>
      </c>
      <c r="I62" s="116">
        <v>256.5</v>
      </c>
      <c r="J62" s="647">
        <v>255.1</v>
      </c>
      <c r="K62" s="693" t="s">
        <v>63</v>
      </c>
      <c r="L62" s="100">
        <v>40</v>
      </c>
      <c r="M62" s="473">
        <v>36</v>
      </c>
      <c r="N62" s="657" t="s">
        <v>202</v>
      </c>
      <c r="O62" s="95"/>
    </row>
    <row r="63" spans="1:15" ht="12" customHeight="1">
      <c r="A63" s="671"/>
      <c r="B63" s="674"/>
      <c r="C63" s="681"/>
      <c r="D63" s="683"/>
      <c r="E63" s="282"/>
      <c r="F63" s="685"/>
      <c r="G63" s="287" t="s">
        <v>103</v>
      </c>
      <c r="H63" s="103">
        <v>51.3</v>
      </c>
      <c r="I63" s="103">
        <v>51.3</v>
      </c>
      <c r="J63" s="565">
        <v>32.700000000000003</v>
      </c>
      <c r="K63" s="694"/>
      <c r="L63" s="100"/>
      <c r="M63" s="473"/>
      <c r="N63" s="658"/>
      <c r="O63" s="95"/>
    </row>
    <row r="64" spans="1:15" ht="12" customHeight="1">
      <c r="A64" s="671"/>
      <c r="B64" s="674"/>
      <c r="C64" s="681"/>
      <c r="D64" s="683"/>
      <c r="E64" s="690" t="s">
        <v>47</v>
      </c>
      <c r="F64" s="685"/>
      <c r="G64" s="287" t="s">
        <v>79</v>
      </c>
      <c r="H64" s="103">
        <v>580.9</v>
      </c>
      <c r="I64" s="103">
        <v>580.9</v>
      </c>
      <c r="J64" s="142">
        <v>371.2</v>
      </c>
      <c r="K64" s="34"/>
      <c r="L64" s="100"/>
      <c r="M64" s="473"/>
      <c r="N64" s="658"/>
      <c r="O64" s="95"/>
    </row>
    <row r="65" spans="1:28" ht="12" customHeight="1">
      <c r="A65" s="671"/>
      <c r="B65" s="674"/>
      <c r="C65" s="681"/>
      <c r="D65" s="683"/>
      <c r="E65" s="691"/>
      <c r="F65" s="685"/>
      <c r="G65" s="287" t="s">
        <v>85</v>
      </c>
      <c r="H65" s="103">
        <v>76.8</v>
      </c>
      <c r="I65" s="103">
        <v>76.8</v>
      </c>
      <c r="J65" s="142">
        <v>76.8</v>
      </c>
      <c r="K65" s="34"/>
      <c r="L65" s="100"/>
      <c r="M65" s="473"/>
      <c r="N65" s="658"/>
      <c r="O65" s="95"/>
    </row>
    <row r="66" spans="1:28" ht="17.25" customHeight="1">
      <c r="A66" s="671"/>
      <c r="B66" s="674"/>
      <c r="C66" s="681"/>
      <c r="D66" s="683"/>
      <c r="E66" s="691"/>
      <c r="F66" s="685"/>
      <c r="G66" s="447"/>
      <c r="H66" s="140"/>
      <c r="I66" s="140"/>
      <c r="J66" s="141"/>
      <c r="K66" s="34"/>
      <c r="L66" s="100"/>
      <c r="M66" s="473"/>
      <c r="N66" s="658"/>
      <c r="O66" s="95"/>
    </row>
    <row r="67" spans="1:28" ht="16.5" customHeight="1" thickBot="1">
      <c r="A67" s="672"/>
      <c r="B67" s="675"/>
      <c r="C67" s="682"/>
      <c r="D67" s="684"/>
      <c r="E67" s="692"/>
      <c r="F67" s="686"/>
      <c r="G67" s="13" t="s">
        <v>6</v>
      </c>
      <c r="H67" s="238">
        <f>SUM(H62:H66)</f>
        <v>965.5</v>
      </c>
      <c r="I67" s="238">
        <f>SUM(I62:I66)</f>
        <v>965.5</v>
      </c>
      <c r="J67" s="238">
        <f>SUM(J62:J66)</f>
        <v>735.8</v>
      </c>
      <c r="K67" s="35"/>
      <c r="L67" s="101"/>
      <c r="M67" s="475"/>
      <c r="N67" s="101"/>
      <c r="O67" s="96"/>
    </row>
    <row r="68" spans="1:28" ht="13.5" customHeight="1">
      <c r="A68" s="670" t="s">
        <v>7</v>
      </c>
      <c r="B68" s="673" t="s">
        <v>5</v>
      </c>
      <c r="C68" s="676" t="s">
        <v>24</v>
      </c>
      <c r="D68" s="679" t="s">
        <v>72</v>
      </c>
      <c r="E68" s="305"/>
      <c r="F68" s="689" t="s">
        <v>33</v>
      </c>
      <c r="G68" s="239" t="s">
        <v>22</v>
      </c>
      <c r="H68" s="75">
        <v>35</v>
      </c>
      <c r="I68" s="75">
        <v>35</v>
      </c>
      <c r="J68" s="75">
        <v>8.9</v>
      </c>
      <c r="K68" s="234" t="s">
        <v>73</v>
      </c>
      <c r="L68" s="283">
        <v>1</v>
      </c>
      <c r="M68" s="476">
        <v>1</v>
      </c>
      <c r="N68" s="788" t="s">
        <v>188</v>
      </c>
      <c r="O68" s="528"/>
    </row>
    <row r="69" spans="1:28" ht="33.75" customHeight="1">
      <c r="A69" s="671"/>
      <c r="B69" s="674"/>
      <c r="C69" s="677"/>
      <c r="D69" s="680"/>
      <c r="E69" s="739" t="s">
        <v>71</v>
      </c>
      <c r="F69" s="685"/>
      <c r="G69" s="315"/>
      <c r="H69" s="563"/>
      <c r="I69" s="509"/>
      <c r="J69" s="306"/>
      <c r="K69" s="400"/>
      <c r="L69" s="283"/>
      <c r="M69" s="476"/>
      <c r="N69" s="789"/>
      <c r="O69" s="528"/>
    </row>
    <row r="70" spans="1:28" ht="15.75" customHeight="1">
      <c r="A70" s="671"/>
      <c r="B70" s="674"/>
      <c r="C70" s="677"/>
      <c r="D70" s="680"/>
      <c r="E70" s="740"/>
      <c r="F70" s="685"/>
      <c r="G70" s="309"/>
      <c r="H70" s="564"/>
      <c r="I70" s="519"/>
      <c r="J70" s="307"/>
      <c r="K70" s="235"/>
      <c r="L70" s="100"/>
      <c r="M70" s="98"/>
      <c r="N70" s="789"/>
      <c r="O70" s="95"/>
    </row>
    <row r="71" spans="1:28" ht="15" customHeight="1" thickBot="1">
      <c r="A71" s="672"/>
      <c r="B71" s="675"/>
      <c r="C71" s="678"/>
      <c r="D71" s="62"/>
      <c r="E71" s="741"/>
      <c r="F71" s="686"/>
      <c r="G71" s="91" t="s">
        <v>6</v>
      </c>
      <c r="H71" s="76">
        <f>H68+H69</f>
        <v>35</v>
      </c>
      <c r="I71" s="76">
        <f>I68+I69</f>
        <v>35</v>
      </c>
      <c r="J71" s="113">
        <f t="shared" ref="J71" si="2">J68</f>
        <v>8.9</v>
      </c>
      <c r="K71" s="190"/>
      <c r="L71" s="104"/>
      <c r="M71" s="474"/>
      <c r="N71" s="104"/>
      <c r="O71" s="105"/>
    </row>
    <row r="72" spans="1:28" ht="15.75" customHeight="1" thickBot="1">
      <c r="A72" s="258" t="s">
        <v>7</v>
      </c>
      <c r="B72" s="299" t="s">
        <v>5</v>
      </c>
      <c r="C72" s="757" t="s">
        <v>8</v>
      </c>
      <c r="D72" s="758"/>
      <c r="E72" s="758"/>
      <c r="F72" s="758"/>
      <c r="G72" s="758"/>
      <c r="H72" s="537">
        <f t="shared" ref="H72" si="3">H71+H67+H61</f>
        <v>1965.2</v>
      </c>
      <c r="I72" s="537">
        <f t="shared" ref="I72:J72" si="4">I71+I67+I61</f>
        <v>2575.1999999999998</v>
      </c>
      <c r="J72" s="144">
        <f t="shared" si="4"/>
        <v>2315.3000000000002</v>
      </c>
      <c r="K72" s="401"/>
      <c r="L72" s="398"/>
      <c r="M72" s="436"/>
      <c r="N72" s="436"/>
      <c r="O72" s="67"/>
    </row>
    <row r="73" spans="1:28" ht="15.75" customHeight="1" thickBot="1">
      <c r="A73" s="17" t="s">
        <v>7</v>
      </c>
      <c r="B73" s="759" t="s">
        <v>9</v>
      </c>
      <c r="C73" s="760"/>
      <c r="D73" s="760"/>
      <c r="E73" s="760"/>
      <c r="F73" s="760"/>
      <c r="G73" s="760"/>
      <c r="H73" s="54">
        <f t="shared" ref="H73" si="5">SUM(H72)</f>
        <v>1965.2</v>
      </c>
      <c r="I73" s="54">
        <f t="shared" ref="I73:J73" si="6">SUM(I72)</f>
        <v>2575.1999999999998</v>
      </c>
      <c r="J73" s="54">
        <f t="shared" si="6"/>
        <v>2315.3000000000002</v>
      </c>
      <c r="K73" s="402"/>
      <c r="L73" s="399"/>
      <c r="M73" s="429"/>
      <c r="N73" s="429"/>
      <c r="O73" s="64"/>
    </row>
    <row r="74" spans="1:28" ht="15.75" customHeight="1" thickBot="1">
      <c r="A74" s="10" t="s">
        <v>5</v>
      </c>
      <c r="B74" s="761" t="s">
        <v>17</v>
      </c>
      <c r="C74" s="762"/>
      <c r="D74" s="762"/>
      <c r="E74" s="762"/>
      <c r="F74" s="762"/>
      <c r="G74" s="762"/>
      <c r="H74" s="93">
        <f>SUM(H54,H73)</f>
        <v>2330</v>
      </c>
      <c r="I74" s="93">
        <f>SUM(I54,I73)</f>
        <v>2910.5</v>
      </c>
      <c r="J74" s="93">
        <f>SUM(J54,J73)</f>
        <v>2555.6999999999998</v>
      </c>
      <c r="K74" s="403"/>
      <c r="L74" s="404"/>
      <c r="M74" s="431"/>
      <c r="N74" s="431"/>
      <c r="O74" s="65"/>
    </row>
    <row r="75" spans="1:28" s="539" customFormat="1" ht="17.25" customHeight="1">
      <c r="A75" s="668" t="s">
        <v>206</v>
      </c>
      <c r="B75" s="669"/>
      <c r="C75" s="669"/>
      <c r="D75" s="669"/>
      <c r="E75" s="669"/>
      <c r="F75" s="669"/>
      <c r="G75" s="669"/>
      <c r="H75" s="669"/>
      <c r="I75" s="669"/>
      <c r="J75" s="669"/>
      <c r="K75" s="669"/>
      <c r="L75" s="538"/>
      <c r="M75" s="538"/>
      <c r="N75" s="538"/>
      <c r="O75" s="538"/>
    </row>
    <row r="76" spans="1:28" s="539" customFormat="1" ht="17.25" customHeight="1">
      <c r="A76" s="668" t="s">
        <v>207</v>
      </c>
      <c r="B76" s="669"/>
      <c r="C76" s="669"/>
      <c r="D76" s="669"/>
      <c r="E76" s="669"/>
      <c r="F76" s="669"/>
      <c r="G76" s="669"/>
      <c r="H76" s="669"/>
      <c r="I76" s="669"/>
      <c r="J76" s="669"/>
      <c r="K76" s="669"/>
      <c r="L76" s="538"/>
      <c r="M76" s="538"/>
      <c r="N76" s="538"/>
      <c r="O76" s="538"/>
    </row>
    <row r="77" spans="1:28" s="539" customFormat="1" ht="17.25" customHeight="1">
      <c r="A77" s="538"/>
      <c r="B77" s="567"/>
      <c r="C77" s="567"/>
      <c r="D77" s="567"/>
      <c r="E77" s="567"/>
      <c r="F77" s="567"/>
      <c r="G77" s="567"/>
      <c r="H77" s="567"/>
      <c r="I77" s="567"/>
      <c r="J77" s="567"/>
      <c r="K77" s="567"/>
      <c r="L77" s="538"/>
      <c r="M77" s="538"/>
      <c r="N77" s="538"/>
      <c r="O77" s="538"/>
    </row>
    <row r="78" spans="1:28" s="8" customFormat="1" ht="14.25" customHeight="1" thickBot="1">
      <c r="A78" s="756" t="s">
        <v>13</v>
      </c>
      <c r="B78" s="756"/>
      <c r="C78" s="756"/>
      <c r="D78" s="756"/>
      <c r="E78" s="756"/>
      <c r="F78" s="756"/>
      <c r="G78" s="756"/>
      <c r="H78" s="562"/>
      <c r="I78" s="262"/>
      <c r="J78" s="262"/>
      <c r="K78" s="1"/>
      <c r="L78" s="1"/>
      <c r="M78" s="1"/>
      <c r="N78" s="1"/>
      <c r="O78" s="1"/>
      <c r="P78" s="374"/>
      <c r="Q78" s="374"/>
      <c r="R78" s="374"/>
      <c r="S78" s="374"/>
      <c r="T78" s="374"/>
      <c r="U78" s="374"/>
      <c r="V78" s="374"/>
      <c r="W78" s="374"/>
      <c r="X78" s="374"/>
      <c r="Y78" s="374"/>
      <c r="Z78" s="374"/>
      <c r="AA78" s="374"/>
      <c r="AB78" s="374"/>
    </row>
    <row r="79" spans="1:28" ht="47.25" customHeight="1">
      <c r="A79" s="764" t="s">
        <v>10</v>
      </c>
      <c r="B79" s="765"/>
      <c r="C79" s="765"/>
      <c r="D79" s="765"/>
      <c r="E79" s="765"/>
      <c r="F79" s="765"/>
      <c r="G79" s="766"/>
      <c r="H79" s="664" t="s">
        <v>181</v>
      </c>
      <c r="I79" s="763" t="s">
        <v>155</v>
      </c>
      <c r="J79" s="763" t="s">
        <v>156</v>
      </c>
      <c r="L79" s="7"/>
      <c r="M79" s="7"/>
      <c r="N79" s="7"/>
      <c r="O79" s="7"/>
      <c r="P79" s="375"/>
      <c r="Q79" s="375"/>
      <c r="R79" s="375"/>
      <c r="S79" s="375"/>
      <c r="T79" s="375"/>
      <c r="U79" s="375"/>
      <c r="V79" s="375"/>
      <c r="W79" s="375"/>
      <c r="X79" s="375"/>
      <c r="Y79" s="375"/>
      <c r="Z79" s="375"/>
      <c r="AA79" s="375"/>
      <c r="AB79" s="375"/>
    </row>
    <row r="80" spans="1:28" ht="24" customHeight="1" thickBot="1">
      <c r="A80" s="767"/>
      <c r="B80" s="768"/>
      <c r="C80" s="768"/>
      <c r="D80" s="768"/>
      <c r="E80" s="768"/>
      <c r="F80" s="768"/>
      <c r="G80" s="769"/>
      <c r="H80" s="660"/>
      <c r="I80" s="712"/>
      <c r="J80" s="712"/>
      <c r="L80" s="7"/>
      <c r="M80" s="7"/>
      <c r="N80" s="7"/>
      <c r="O80" s="7"/>
      <c r="P80" s="375"/>
      <c r="Q80" s="375"/>
      <c r="R80" s="375"/>
      <c r="S80" s="375"/>
      <c r="T80" s="375"/>
      <c r="U80" s="375"/>
      <c r="V80" s="375"/>
      <c r="W80" s="375"/>
      <c r="X80" s="375"/>
      <c r="Y80" s="375"/>
      <c r="Z80" s="375"/>
      <c r="AA80" s="375"/>
      <c r="AB80" s="375"/>
    </row>
    <row r="81" spans="1:28" ht="14.25" customHeight="1">
      <c r="A81" s="747" t="s">
        <v>14</v>
      </c>
      <c r="B81" s="748"/>
      <c r="C81" s="748"/>
      <c r="D81" s="748"/>
      <c r="E81" s="748"/>
      <c r="F81" s="748"/>
      <c r="G81" s="749"/>
      <c r="H81" s="109">
        <f>H82+H88</f>
        <v>2330</v>
      </c>
      <c r="I81" s="109">
        <f>I82+I88</f>
        <v>2910.5</v>
      </c>
      <c r="J81" s="109">
        <f>J82+J88</f>
        <v>2555.6999999999998</v>
      </c>
      <c r="K81" s="7"/>
      <c r="L81" s="7"/>
      <c r="M81" s="7"/>
      <c r="N81" s="7"/>
      <c r="O81" s="7"/>
      <c r="P81" s="375"/>
      <c r="Q81" s="375"/>
      <c r="R81" s="375"/>
      <c r="S81" s="375"/>
      <c r="T81" s="375"/>
      <c r="U81" s="375"/>
      <c r="V81" s="375"/>
      <c r="W81" s="375"/>
      <c r="X81" s="375"/>
      <c r="Y81" s="375"/>
      <c r="Z81" s="375"/>
      <c r="AA81" s="375"/>
      <c r="AB81" s="375"/>
    </row>
    <row r="82" spans="1:28" s="25" customFormat="1" ht="14.25" customHeight="1">
      <c r="A82" s="750" t="s">
        <v>49</v>
      </c>
      <c r="B82" s="751"/>
      <c r="C82" s="751"/>
      <c r="D82" s="751"/>
      <c r="E82" s="751"/>
      <c r="F82" s="751"/>
      <c r="G82" s="752"/>
      <c r="H82" s="42">
        <f>SUM(H83:H87)</f>
        <v>2253.1999999999998</v>
      </c>
      <c r="I82" s="42">
        <f>SUM(I83:I87)</f>
        <v>2223.6999999999998</v>
      </c>
      <c r="J82" s="42">
        <f>SUM(J83:J87)</f>
        <v>1868.9</v>
      </c>
      <c r="K82" s="377"/>
      <c r="L82" s="7"/>
      <c r="M82" s="7"/>
      <c r="N82" s="7"/>
      <c r="O82" s="7"/>
      <c r="P82" s="375"/>
      <c r="Q82" s="375"/>
      <c r="R82" s="375"/>
      <c r="S82" s="375"/>
      <c r="T82" s="375"/>
      <c r="U82" s="375"/>
      <c r="V82" s="375"/>
      <c r="W82" s="375"/>
      <c r="X82" s="375"/>
      <c r="Y82" s="375"/>
      <c r="Z82" s="375"/>
      <c r="AA82" s="375"/>
      <c r="AB82" s="375"/>
    </row>
    <row r="83" spans="1:28" ht="14.25" customHeight="1">
      <c r="A83" s="753" t="s">
        <v>19</v>
      </c>
      <c r="B83" s="754"/>
      <c r="C83" s="754"/>
      <c r="D83" s="754"/>
      <c r="E83" s="754"/>
      <c r="F83" s="754"/>
      <c r="G83" s="755"/>
      <c r="H83" s="52">
        <f>SUMIF(G11:G74,"SB",H11:H74)</f>
        <v>1535.5</v>
      </c>
      <c r="I83" s="52">
        <f>SUMIF(G11:G74,"SB",I11:I74)</f>
        <v>1535.5</v>
      </c>
      <c r="J83" s="52">
        <f>SUMIF(G11:G74,"SB",J11:J74)</f>
        <v>1454.7</v>
      </c>
      <c r="K83" s="7"/>
      <c r="L83" s="7"/>
      <c r="M83" s="7"/>
      <c r="N83" s="7"/>
      <c r="O83" s="7"/>
      <c r="P83" s="375"/>
      <c r="Q83" s="375"/>
      <c r="R83" s="375"/>
      <c r="S83" s="375"/>
      <c r="T83" s="375"/>
      <c r="U83" s="375"/>
      <c r="V83" s="375"/>
      <c r="W83" s="375"/>
      <c r="X83" s="375"/>
      <c r="Y83" s="375"/>
      <c r="Z83" s="375"/>
      <c r="AA83" s="375"/>
      <c r="AB83" s="375"/>
    </row>
    <row r="84" spans="1:28" ht="38.25" customHeight="1">
      <c r="A84" s="753" t="s">
        <v>89</v>
      </c>
      <c r="B84" s="754"/>
      <c r="C84" s="754"/>
      <c r="D84" s="754"/>
      <c r="E84" s="754"/>
      <c r="F84" s="754"/>
      <c r="G84" s="755"/>
      <c r="H84" s="52">
        <f>SUMIF(G11:G74,"SB(esA)",H11:H74)</f>
        <v>19.399999999999999</v>
      </c>
      <c r="I84" s="52">
        <f>SUMIF(G11:G74,"SB(esA)",I11:I74)</f>
        <v>19.399999999999999</v>
      </c>
      <c r="J84" s="52">
        <f>SUMIF(G11:G74,"SB(esA)",J11:J74)</f>
        <v>9.1</v>
      </c>
      <c r="K84" s="7"/>
      <c r="L84" s="7"/>
      <c r="M84" s="7"/>
      <c r="N84" s="7"/>
      <c r="O84" s="7"/>
      <c r="P84" s="375"/>
      <c r="Q84" s="375"/>
      <c r="R84" s="375"/>
      <c r="S84" s="375"/>
      <c r="T84" s="375"/>
      <c r="U84" s="375"/>
      <c r="V84" s="375"/>
      <c r="W84" s="375"/>
      <c r="X84" s="375"/>
      <c r="Y84" s="375"/>
      <c r="Z84" s="375"/>
      <c r="AA84" s="375"/>
      <c r="AB84" s="375"/>
    </row>
    <row r="85" spans="1:28" ht="27" customHeight="1">
      <c r="A85" s="753" t="s">
        <v>136</v>
      </c>
      <c r="B85" s="754"/>
      <c r="C85" s="754"/>
      <c r="D85" s="754"/>
      <c r="E85" s="754"/>
      <c r="F85" s="754"/>
      <c r="G85" s="755"/>
      <c r="H85" s="52">
        <f>SUMIF(G12:G74,"SB(es)",H12:H74)</f>
        <v>647</v>
      </c>
      <c r="I85" s="52">
        <f>SUMIF(G12:G74,"SB(es)",I12:I74)</f>
        <v>617.5</v>
      </c>
      <c r="J85" s="52">
        <f>SUMIF(G12:G74,"SB(es)",J12:J74)</f>
        <v>372.4</v>
      </c>
      <c r="L85" s="7"/>
      <c r="M85" s="7"/>
      <c r="N85" s="7"/>
      <c r="O85" s="7"/>
      <c r="P85" s="375"/>
      <c r="Q85" s="375"/>
      <c r="R85" s="375"/>
      <c r="S85" s="375"/>
      <c r="T85" s="375"/>
      <c r="U85" s="375"/>
      <c r="V85" s="375"/>
      <c r="W85" s="375"/>
      <c r="X85" s="375"/>
      <c r="Y85" s="375"/>
      <c r="Z85" s="375"/>
      <c r="AA85" s="375"/>
      <c r="AB85" s="375"/>
    </row>
    <row r="86" spans="1:28" ht="14.25" customHeight="1">
      <c r="A86" s="779" t="s">
        <v>46</v>
      </c>
      <c r="B86" s="780"/>
      <c r="C86" s="780"/>
      <c r="D86" s="780"/>
      <c r="E86" s="780"/>
      <c r="F86" s="780"/>
      <c r="G86" s="781"/>
      <c r="H86" s="52">
        <f>SUMIF(G12:G74,"SB(VB)",H12:H74)</f>
        <v>51.3</v>
      </c>
      <c r="I86" s="52">
        <f>SUMIF(G12:G74,"SB(VB)",I12:I74)</f>
        <v>51.3</v>
      </c>
      <c r="J86" s="52">
        <f>SUMIF(G12:G74,"SB(VB)",J12:J74)</f>
        <v>32.700000000000003</v>
      </c>
      <c r="L86" s="7"/>
      <c r="M86" s="7"/>
      <c r="N86" s="7"/>
      <c r="O86" s="7"/>
    </row>
    <row r="87" spans="1:28" ht="14.25" customHeight="1">
      <c r="A87" s="779" t="s">
        <v>20</v>
      </c>
      <c r="B87" s="780"/>
      <c r="C87" s="780"/>
      <c r="D87" s="780"/>
      <c r="E87" s="780"/>
      <c r="F87" s="780"/>
      <c r="G87" s="781"/>
      <c r="H87" s="52">
        <f>SUMIF(G11:G74,"SB(P)",H11:H74)</f>
        <v>0</v>
      </c>
      <c r="I87" s="52">
        <f>SUMIF(G11:G74,"SB(P)",I11:I74)</f>
        <v>0</v>
      </c>
      <c r="J87" s="52">
        <f>SUMIF(G11:G74,"SB(P)",J11:J74)</f>
        <v>0</v>
      </c>
      <c r="K87" s="12"/>
    </row>
    <row r="88" spans="1:28" ht="14.25" customHeight="1">
      <c r="A88" s="782" t="s">
        <v>86</v>
      </c>
      <c r="B88" s="783"/>
      <c r="C88" s="783"/>
      <c r="D88" s="783"/>
      <c r="E88" s="783"/>
      <c r="F88" s="23"/>
      <c r="G88" s="24"/>
      <c r="H88" s="44">
        <f>SUMIF(G13:G74,"sb(l)",H13:H74)</f>
        <v>76.8</v>
      </c>
      <c r="I88" s="44">
        <f>SUMIF(G13:G74,"sb(l)",I13:I74)</f>
        <v>686.8</v>
      </c>
      <c r="J88" s="44">
        <f>SUMIF(G13:G74,"sb(l)",J13:J74)</f>
        <v>686.8</v>
      </c>
      <c r="K88" s="12"/>
    </row>
    <row r="89" spans="1:28" ht="14.25" customHeight="1">
      <c r="A89" s="784" t="s">
        <v>15</v>
      </c>
      <c r="B89" s="785"/>
      <c r="C89" s="785"/>
      <c r="D89" s="785"/>
      <c r="E89" s="785"/>
      <c r="F89" s="785"/>
      <c r="G89" s="786"/>
      <c r="H89" s="425">
        <f t="shared" ref="H89" si="7">H90+H92+H91</f>
        <v>0</v>
      </c>
      <c r="I89" s="425">
        <f t="shared" ref="I89:J89" si="8">I90+I92+I91</f>
        <v>0</v>
      </c>
      <c r="J89" s="45">
        <f t="shared" si="8"/>
        <v>0</v>
      </c>
    </row>
    <row r="90" spans="1:28" ht="14.25" customHeight="1">
      <c r="A90" s="770" t="s">
        <v>21</v>
      </c>
      <c r="B90" s="771"/>
      <c r="C90" s="771"/>
      <c r="D90" s="771"/>
      <c r="E90" s="771"/>
      <c r="F90" s="771"/>
      <c r="G90" s="772"/>
      <c r="H90" s="43">
        <f>SUMIF(G12:G74,"ES",H12:H74)</f>
        <v>0</v>
      </c>
      <c r="I90" s="43">
        <f>SUMIF(G12:G74,"ES",I12:I74)</f>
        <v>0</v>
      </c>
      <c r="J90" s="43">
        <f>SUMIF(G12:G74,"ES",J12:J74)</f>
        <v>0</v>
      </c>
    </row>
    <row r="91" spans="1:28" ht="12.75" customHeight="1">
      <c r="A91" s="776" t="s">
        <v>102</v>
      </c>
      <c r="B91" s="777"/>
      <c r="C91" s="777"/>
      <c r="D91" s="777"/>
      <c r="E91" s="777"/>
      <c r="F91" s="777"/>
      <c r="G91" s="778"/>
      <c r="H91" s="43">
        <f>SUMIF(F13:F74,"LRVB",H13:H74)</f>
        <v>0</v>
      </c>
      <c r="I91" s="43">
        <f>SUMIF(G13:G74,"LRVB",I13:I74)</f>
        <v>0</v>
      </c>
      <c r="J91" s="254"/>
    </row>
    <row r="92" spans="1:28" s="3" customFormat="1" ht="16.5" customHeight="1">
      <c r="A92" s="770" t="s">
        <v>64</v>
      </c>
      <c r="B92" s="771"/>
      <c r="C92" s="771"/>
      <c r="D92" s="771"/>
      <c r="E92" s="771"/>
      <c r="F92" s="771"/>
      <c r="G92" s="772"/>
      <c r="H92" s="52">
        <f>SUMIF(F11:F74,"Kt",H11:H74)</f>
        <v>0</v>
      </c>
      <c r="I92" s="52">
        <f>SUMIF(G11:G74,"Kt",I11:I74)</f>
        <v>0</v>
      </c>
      <c r="J92" s="52">
        <f>SUMIF(G11:G74,"Kt",J11:J74)</f>
        <v>0</v>
      </c>
    </row>
    <row r="93" spans="1:28" s="3" customFormat="1" ht="14.25" customHeight="1" thickBot="1">
      <c r="A93" s="773" t="s">
        <v>16</v>
      </c>
      <c r="B93" s="774"/>
      <c r="C93" s="774"/>
      <c r="D93" s="774"/>
      <c r="E93" s="774"/>
      <c r="F93" s="774"/>
      <c r="G93" s="775"/>
      <c r="H93" s="111">
        <f>SUM(H81,H89)</f>
        <v>2330</v>
      </c>
      <c r="I93" s="111">
        <f>SUM(I81,I89)</f>
        <v>2910.5</v>
      </c>
      <c r="J93" s="111">
        <f>SUM(J81,J89)</f>
        <v>2555.6999999999998</v>
      </c>
    </row>
    <row r="94" spans="1:28" s="3" customFormat="1">
      <c r="C94" s="14"/>
      <c r="F94" s="4"/>
      <c r="G94" s="5"/>
      <c r="H94" s="14"/>
      <c r="I94" s="14"/>
      <c r="J94" s="14"/>
    </row>
    <row r="95" spans="1:28" s="3" customFormat="1">
      <c r="C95" s="14"/>
      <c r="E95" s="746"/>
      <c r="F95" s="746"/>
      <c r="G95" s="746"/>
      <c r="H95" s="746"/>
      <c r="I95" s="746"/>
      <c r="J95" s="746"/>
    </row>
    <row r="96" spans="1:28" s="3" customFormat="1">
      <c r="C96" s="14"/>
      <c r="F96" s="4"/>
      <c r="G96" s="5"/>
      <c r="H96" s="12"/>
      <c r="I96" s="12"/>
      <c r="J96" s="746" t="s">
        <v>208</v>
      </c>
      <c r="K96" s="746"/>
      <c r="L96" s="746"/>
      <c r="M96" s="746"/>
    </row>
  </sheetData>
  <mergeCells count="122">
    <mergeCell ref="J96:M96"/>
    <mergeCell ref="E60:E61"/>
    <mergeCell ref="D44:D45"/>
    <mergeCell ref="D36:D37"/>
    <mergeCell ref="E36:E37"/>
    <mergeCell ref="D38:D39"/>
    <mergeCell ref="E38:E39"/>
    <mergeCell ref="D41:D43"/>
    <mergeCell ref="E41:E43"/>
    <mergeCell ref="A86:G86"/>
    <mergeCell ref="D50:D51"/>
    <mergeCell ref="C53:G53"/>
    <mergeCell ref="G33:G35"/>
    <mergeCell ref="D48:D49"/>
    <mergeCell ref="D57:D60"/>
    <mergeCell ref="B54:G54"/>
    <mergeCell ref="B17:B20"/>
    <mergeCell ref="A27:A31"/>
    <mergeCell ref="C17:C20"/>
    <mergeCell ref="D17:D20"/>
    <mergeCell ref="E17:E20"/>
    <mergeCell ref="D24:D25"/>
    <mergeCell ref="B27:B31"/>
    <mergeCell ref="C27:C31"/>
    <mergeCell ref="D27:D32"/>
    <mergeCell ref="E27:E31"/>
    <mergeCell ref="N68:N70"/>
    <mergeCell ref="G1:M1"/>
    <mergeCell ref="A7:K7"/>
    <mergeCell ref="A8:K8"/>
    <mergeCell ref="C11:K11"/>
    <mergeCell ref="A12:A16"/>
    <mergeCell ref="B12:B16"/>
    <mergeCell ref="C12:C16"/>
    <mergeCell ref="D12:D16"/>
    <mergeCell ref="E12:E16"/>
    <mergeCell ref="H9:J9"/>
    <mergeCell ref="H10:J10"/>
    <mergeCell ref="J27:J32"/>
    <mergeCell ref="C22:K22"/>
    <mergeCell ref="F12:F16"/>
    <mergeCell ref="F17:F20"/>
    <mergeCell ref="C21:G21"/>
    <mergeCell ref="A17:A20"/>
    <mergeCell ref="K57:K58"/>
    <mergeCell ref="K36:K37"/>
    <mergeCell ref="E58:E59"/>
    <mergeCell ref="I27:I32"/>
    <mergeCell ref="B55:J55"/>
    <mergeCell ref="F23:F25"/>
    <mergeCell ref="J33:J35"/>
    <mergeCell ref="F27:F31"/>
    <mergeCell ref="G27:G32"/>
    <mergeCell ref="E95:J95"/>
    <mergeCell ref="A81:G81"/>
    <mergeCell ref="A82:G82"/>
    <mergeCell ref="A83:G83"/>
    <mergeCell ref="A78:G78"/>
    <mergeCell ref="C72:G72"/>
    <mergeCell ref="B73:G73"/>
    <mergeCell ref="B74:G74"/>
    <mergeCell ref="I79:I80"/>
    <mergeCell ref="J79:J80"/>
    <mergeCell ref="A79:G80"/>
    <mergeCell ref="A92:G92"/>
    <mergeCell ref="A93:G93"/>
    <mergeCell ref="A90:G90"/>
    <mergeCell ref="A91:G91"/>
    <mergeCell ref="A87:G87"/>
    <mergeCell ref="A88:E88"/>
    <mergeCell ref="A89:G89"/>
    <mergeCell ref="A84:G84"/>
    <mergeCell ref="A85:G85"/>
    <mergeCell ref="D33:D35"/>
    <mergeCell ref="G2:N2"/>
    <mergeCell ref="M3:O3"/>
    <mergeCell ref="A75:K75"/>
    <mergeCell ref="B9:G10"/>
    <mergeCell ref="N9:O9"/>
    <mergeCell ref="N10:O10"/>
    <mergeCell ref="N4:N6"/>
    <mergeCell ref="O4:O6"/>
    <mergeCell ref="I5:I6"/>
    <mergeCell ref="J5:J6"/>
    <mergeCell ref="K5:K6"/>
    <mergeCell ref="L5:L6"/>
    <mergeCell ref="M5:M6"/>
    <mergeCell ref="A4:A6"/>
    <mergeCell ref="B4:B6"/>
    <mergeCell ref="C4:C6"/>
    <mergeCell ref="D4:D6"/>
    <mergeCell ref="E4:E6"/>
    <mergeCell ref="F4:F6"/>
    <mergeCell ref="G4:G6"/>
    <mergeCell ref="K4:M4"/>
    <mergeCell ref="F68:F71"/>
    <mergeCell ref="E69:E71"/>
    <mergeCell ref="O36:O37"/>
    <mergeCell ref="N62:N66"/>
    <mergeCell ref="H5:H6"/>
    <mergeCell ref="H27:H32"/>
    <mergeCell ref="H33:H35"/>
    <mergeCell ref="H79:H80"/>
    <mergeCell ref="H4:J4"/>
    <mergeCell ref="A76:K76"/>
    <mergeCell ref="A68:A71"/>
    <mergeCell ref="B68:B71"/>
    <mergeCell ref="C68:C71"/>
    <mergeCell ref="D68:D70"/>
    <mergeCell ref="A62:A67"/>
    <mergeCell ref="B62:B67"/>
    <mergeCell ref="C62:C67"/>
    <mergeCell ref="D62:D67"/>
    <mergeCell ref="F62:F67"/>
    <mergeCell ref="C56:K56"/>
    <mergeCell ref="A57:A61"/>
    <mergeCell ref="B57:B61"/>
    <mergeCell ref="C57:C61"/>
    <mergeCell ref="F57:F61"/>
    <mergeCell ref="E64:E67"/>
    <mergeCell ref="K62:K63"/>
    <mergeCell ref="I33:I35"/>
  </mergeCells>
  <printOptions horizontalCentered="1"/>
  <pageMargins left="0.19685039370078741" right="0.19685039370078741" top="0.78740157480314965" bottom="0.19685039370078741" header="0" footer="0"/>
  <pageSetup paperSize="9" scale="67" orientation="landscape" r:id="rId1"/>
  <headerFooter alignWithMargins="0"/>
  <rowBreaks count="2" manualBreakCount="2">
    <brk id="54" max="14" man="1"/>
    <brk id="77"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99"/>
  <sheetViews>
    <sheetView topLeftCell="A34" zoomScaleNormal="100" zoomScaleSheetLayoutView="100" workbookViewId="0">
      <selection activeCell="Z46" sqref="Z46"/>
    </sheetView>
  </sheetViews>
  <sheetFormatPr defaultRowHeight="12.75"/>
  <cols>
    <col min="1" max="4" width="2.7109375" style="3" customWidth="1"/>
    <col min="5" max="5" width="28" style="3" customWidth="1"/>
    <col min="6" max="6" width="2.5703125" style="3" customWidth="1"/>
    <col min="7" max="7" width="3.140625" style="4" customWidth="1"/>
    <col min="8" max="8" width="11.28515625" style="4" customWidth="1"/>
    <col min="9" max="9" width="7.7109375" style="5" customWidth="1"/>
    <col min="10" max="13" width="8.7109375" style="3" customWidth="1"/>
    <col min="14" max="14" width="37.5703125" style="3" customWidth="1"/>
    <col min="15" max="18" width="4.28515625" style="3" customWidth="1"/>
    <col min="19" max="16384" width="9.140625" style="2"/>
  </cols>
  <sheetData>
    <row r="1" spans="1:18" s="73" customFormat="1" ht="14.25" customHeight="1">
      <c r="N1" s="866" t="s">
        <v>59</v>
      </c>
      <c r="O1" s="867"/>
      <c r="P1" s="867"/>
      <c r="Q1" s="867"/>
      <c r="R1" s="867"/>
    </row>
    <row r="2" spans="1:18" s="3" customFormat="1" ht="15" customHeight="1">
      <c r="A2" s="154"/>
      <c r="B2" s="154"/>
      <c r="C2" s="154"/>
      <c r="D2" s="154"/>
      <c r="E2" s="868" t="s">
        <v>145</v>
      </c>
      <c r="F2" s="868"/>
      <c r="G2" s="868"/>
      <c r="H2" s="868"/>
      <c r="I2" s="868"/>
      <c r="J2" s="868"/>
      <c r="K2" s="868"/>
      <c r="L2" s="868"/>
      <c r="M2" s="868"/>
      <c r="N2" s="868"/>
      <c r="O2" s="154"/>
      <c r="P2" s="154"/>
      <c r="Q2" s="437"/>
      <c r="R2" s="154"/>
    </row>
    <row r="3" spans="1:18" ht="14.25" customHeight="1">
      <c r="A3" s="869" t="s">
        <v>26</v>
      </c>
      <c r="B3" s="869"/>
      <c r="C3" s="869"/>
      <c r="D3" s="869"/>
      <c r="E3" s="869"/>
      <c r="F3" s="869"/>
      <c r="G3" s="869"/>
      <c r="H3" s="869"/>
      <c r="I3" s="869"/>
      <c r="J3" s="869"/>
      <c r="K3" s="869"/>
      <c r="L3" s="869"/>
      <c r="M3" s="869"/>
      <c r="N3" s="869"/>
      <c r="O3" s="155"/>
      <c r="P3" s="155"/>
      <c r="Q3" s="438"/>
      <c r="R3" s="155"/>
    </row>
    <row r="4" spans="1:18" ht="15.75" customHeight="1">
      <c r="A4" s="870" t="s">
        <v>54</v>
      </c>
      <c r="B4" s="870"/>
      <c r="C4" s="870"/>
      <c r="D4" s="870"/>
      <c r="E4" s="870"/>
      <c r="F4" s="870"/>
      <c r="G4" s="870"/>
      <c r="H4" s="870"/>
      <c r="I4" s="870"/>
      <c r="J4" s="870"/>
      <c r="K4" s="870"/>
      <c r="L4" s="870"/>
      <c r="M4" s="870"/>
      <c r="N4" s="870"/>
      <c r="O4" s="156"/>
      <c r="P4" s="156"/>
      <c r="Q4" s="439"/>
      <c r="R4" s="156"/>
    </row>
    <row r="5" spans="1:18" ht="15" customHeight="1" thickBot="1">
      <c r="N5" s="440" t="s">
        <v>52</v>
      </c>
      <c r="O5" s="171"/>
      <c r="P5" s="171"/>
      <c r="Q5" s="171"/>
      <c r="R5" s="171"/>
    </row>
    <row r="6" spans="1:18" ht="51" customHeight="1">
      <c r="A6" s="719" t="s">
        <v>18</v>
      </c>
      <c r="B6" s="722" t="s">
        <v>0</v>
      </c>
      <c r="C6" s="722" t="s">
        <v>1</v>
      </c>
      <c r="D6" s="722" t="s">
        <v>23</v>
      </c>
      <c r="E6" s="725" t="s">
        <v>12</v>
      </c>
      <c r="F6" s="722" t="s">
        <v>2</v>
      </c>
      <c r="G6" s="881" t="s">
        <v>3</v>
      </c>
      <c r="H6" s="884" t="s">
        <v>56</v>
      </c>
      <c r="I6" s="734" t="s">
        <v>4</v>
      </c>
      <c r="J6" s="871" t="s">
        <v>146</v>
      </c>
      <c r="K6" s="871" t="s">
        <v>148</v>
      </c>
      <c r="L6" s="871" t="s">
        <v>91</v>
      </c>
      <c r="M6" s="871" t="s">
        <v>143</v>
      </c>
      <c r="N6" s="874" t="s">
        <v>11</v>
      </c>
      <c r="O6" s="875"/>
      <c r="P6" s="875"/>
      <c r="Q6" s="875"/>
      <c r="R6" s="876"/>
    </row>
    <row r="7" spans="1:18" ht="21.75" customHeight="1">
      <c r="A7" s="720"/>
      <c r="B7" s="723"/>
      <c r="C7" s="723"/>
      <c r="D7" s="723"/>
      <c r="E7" s="726"/>
      <c r="F7" s="723"/>
      <c r="G7" s="882"/>
      <c r="H7" s="885"/>
      <c r="I7" s="735"/>
      <c r="J7" s="872"/>
      <c r="K7" s="872"/>
      <c r="L7" s="872"/>
      <c r="M7" s="872"/>
      <c r="N7" s="877" t="s">
        <v>12</v>
      </c>
      <c r="O7" s="879"/>
      <c r="P7" s="879"/>
      <c r="Q7" s="879"/>
      <c r="R7" s="880"/>
    </row>
    <row r="8" spans="1:18" ht="59.25" customHeight="1" thickBot="1">
      <c r="A8" s="721"/>
      <c r="B8" s="724"/>
      <c r="C8" s="724"/>
      <c r="D8" s="724"/>
      <c r="E8" s="727"/>
      <c r="F8" s="724"/>
      <c r="G8" s="883"/>
      <c r="H8" s="886"/>
      <c r="I8" s="736"/>
      <c r="J8" s="873"/>
      <c r="K8" s="873"/>
      <c r="L8" s="873"/>
      <c r="M8" s="873"/>
      <c r="N8" s="878"/>
      <c r="O8" s="71" t="s">
        <v>57</v>
      </c>
      <c r="P8" s="71" t="s">
        <v>58</v>
      </c>
      <c r="Q8" s="71" t="s">
        <v>92</v>
      </c>
      <c r="R8" s="72" t="s">
        <v>144</v>
      </c>
    </row>
    <row r="9" spans="1:18" s="9" customFormat="1" ht="16.5" customHeight="1">
      <c r="A9" s="792" t="s">
        <v>38</v>
      </c>
      <c r="B9" s="793"/>
      <c r="C9" s="793"/>
      <c r="D9" s="793"/>
      <c r="E9" s="793"/>
      <c r="F9" s="793"/>
      <c r="G9" s="793"/>
      <c r="H9" s="793"/>
      <c r="I9" s="793"/>
      <c r="J9" s="793"/>
      <c r="K9" s="793"/>
      <c r="L9" s="793"/>
      <c r="M9" s="793"/>
      <c r="N9" s="793"/>
      <c r="O9" s="159"/>
      <c r="P9" s="159"/>
      <c r="Q9" s="408"/>
      <c r="R9" s="57"/>
    </row>
    <row r="10" spans="1:18" s="9" customFormat="1" ht="14.25" customHeight="1">
      <c r="A10" s="794" t="s">
        <v>27</v>
      </c>
      <c r="B10" s="795"/>
      <c r="C10" s="795"/>
      <c r="D10" s="795"/>
      <c r="E10" s="795"/>
      <c r="F10" s="795"/>
      <c r="G10" s="795"/>
      <c r="H10" s="795"/>
      <c r="I10" s="795"/>
      <c r="J10" s="795"/>
      <c r="K10" s="795"/>
      <c r="L10" s="795"/>
      <c r="M10" s="795"/>
      <c r="N10" s="795"/>
      <c r="O10" s="160"/>
      <c r="P10" s="160"/>
      <c r="Q10" s="409"/>
      <c r="R10" s="58"/>
    </row>
    <row r="11" spans="1:18" ht="15" customHeight="1">
      <c r="A11" s="15" t="s">
        <v>5</v>
      </c>
      <c r="B11" s="887" t="s">
        <v>28</v>
      </c>
      <c r="C11" s="888"/>
      <c r="D11" s="888"/>
      <c r="E11" s="888"/>
      <c r="F11" s="888"/>
      <c r="G11" s="888"/>
      <c r="H11" s="888"/>
      <c r="I11" s="888"/>
      <c r="J11" s="888"/>
      <c r="K11" s="888"/>
      <c r="L11" s="888"/>
      <c r="M11" s="888"/>
      <c r="N11" s="888"/>
      <c r="O11" s="161"/>
      <c r="P11" s="161"/>
      <c r="Q11" s="410"/>
      <c r="R11" s="59"/>
    </row>
    <row r="12" spans="1:18" ht="15.75" customHeight="1">
      <c r="A12" s="16" t="s">
        <v>5</v>
      </c>
      <c r="B12" s="11" t="s">
        <v>5</v>
      </c>
      <c r="C12" s="796" t="s">
        <v>29</v>
      </c>
      <c r="D12" s="797"/>
      <c r="E12" s="797"/>
      <c r="F12" s="797"/>
      <c r="G12" s="797"/>
      <c r="H12" s="797"/>
      <c r="I12" s="797"/>
      <c r="J12" s="797"/>
      <c r="K12" s="797"/>
      <c r="L12" s="797"/>
      <c r="M12" s="797"/>
      <c r="N12" s="797"/>
      <c r="O12" s="162"/>
      <c r="P12" s="162"/>
      <c r="Q12" s="411"/>
      <c r="R12" s="60"/>
    </row>
    <row r="13" spans="1:18" ht="18" customHeight="1">
      <c r="A13" s="671" t="s">
        <v>5</v>
      </c>
      <c r="B13" s="799" t="s">
        <v>5</v>
      </c>
      <c r="C13" s="864" t="s">
        <v>5</v>
      </c>
      <c r="D13" s="864"/>
      <c r="E13" s="803" t="s">
        <v>35</v>
      </c>
      <c r="F13" s="898" t="s">
        <v>40</v>
      </c>
      <c r="G13" s="817" t="s">
        <v>33</v>
      </c>
      <c r="H13" s="900" t="s">
        <v>149</v>
      </c>
      <c r="I13" s="175" t="s">
        <v>22</v>
      </c>
      <c r="J13" s="176">
        <v>35.5</v>
      </c>
      <c r="K13" s="177">
        <v>35.5</v>
      </c>
      <c r="L13" s="456">
        <v>35.5</v>
      </c>
      <c r="M13" s="177"/>
      <c r="N13" s="33" t="s">
        <v>118</v>
      </c>
      <c r="O13" s="107">
        <v>64</v>
      </c>
      <c r="P13" s="191">
        <v>65</v>
      </c>
      <c r="Q13" s="477">
        <v>66</v>
      </c>
      <c r="R13" s="193">
        <v>66</v>
      </c>
    </row>
    <row r="14" spans="1:18" ht="27" customHeight="1">
      <c r="A14" s="671"/>
      <c r="B14" s="799"/>
      <c r="C14" s="864"/>
      <c r="D14" s="864"/>
      <c r="E14" s="803"/>
      <c r="F14" s="898"/>
      <c r="G14" s="817"/>
      <c r="H14" s="900"/>
      <c r="I14" s="26"/>
      <c r="J14" s="47"/>
      <c r="K14" s="50"/>
      <c r="L14" s="46"/>
      <c r="M14" s="413"/>
      <c r="N14" s="22" t="s">
        <v>51</v>
      </c>
      <c r="O14" s="108">
        <v>1</v>
      </c>
      <c r="P14" s="192">
        <v>2</v>
      </c>
      <c r="Q14" s="192">
        <v>1</v>
      </c>
      <c r="R14" s="56">
        <v>1</v>
      </c>
    </row>
    <row r="15" spans="1:18" ht="25.5" customHeight="1">
      <c r="A15" s="671"/>
      <c r="B15" s="799"/>
      <c r="C15" s="864"/>
      <c r="D15" s="864"/>
      <c r="E15" s="803"/>
      <c r="F15" s="898"/>
      <c r="G15" s="817"/>
      <c r="H15" s="900"/>
      <c r="I15" s="26"/>
      <c r="J15" s="47"/>
      <c r="K15" s="50"/>
      <c r="L15" s="46"/>
      <c r="M15" s="413"/>
      <c r="N15" s="292" t="s">
        <v>45</v>
      </c>
      <c r="O15" s="293">
        <v>60</v>
      </c>
      <c r="P15" s="294">
        <v>60</v>
      </c>
      <c r="Q15" s="294">
        <v>60</v>
      </c>
      <c r="R15" s="295">
        <v>60</v>
      </c>
    </row>
    <row r="16" spans="1:18" ht="17.25" customHeight="1">
      <c r="A16" s="671"/>
      <c r="B16" s="799"/>
      <c r="C16" s="864"/>
      <c r="D16" s="864"/>
      <c r="E16" s="803"/>
      <c r="F16" s="898"/>
      <c r="G16" s="817"/>
      <c r="H16" s="900"/>
      <c r="I16" s="28"/>
      <c r="J16" s="48"/>
      <c r="K16" s="51"/>
      <c r="L16" s="48"/>
      <c r="M16" s="442"/>
      <c r="N16" s="266" t="s">
        <v>117</v>
      </c>
      <c r="O16" s="363">
        <v>1150</v>
      </c>
      <c r="P16" s="363">
        <v>1150</v>
      </c>
      <c r="Q16" s="363">
        <v>1150</v>
      </c>
      <c r="R16" s="364">
        <v>1150</v>
      </c>
    </row>
    <row r="17" spans="1:18" ht="16.5" customHeight="1" thickBot="1">
      <c r="A17" s="672"/>
      <c r="B17" s="800"/>
      <c r="C17" s="865"/>
      <c r="D17" s="865"/>
      <c r="E17" s="804"/>
      <c r="F17" s="899"/>
      <c r="G17" s="818"/>
      <c r="H17" s="901"/>
      <c r="I17" s="77" t="s">
        <v>6</v>
      </c>
      <c r="J17" s="113">
        <f t="shared" ref="J17:L17" si="0">SUM(J13:J15)</f>
        <v>35.5</v>
      </c>
      <c r="K17" s="76">
        <f t="shared" si="0"/>
        <v>35.5</v>
      </c>
      <c r="L17" s="113">
        <f t="shared" si="0"/>
        <v>35.5</v>
      </c>
      <c r="M17" s="76">
        <f t="shared" ref="M17" si="1">SUM(M13:M15)</f>
        <v>0</v>
      </c>
      <c r="N17" s="247"/>
      <c r="O17" s="248"/>
      <c r="P17" s="249"/>
      <c r="Q17" s="249"/>
      <c r="R17" s="151"/>
    </row>
    <row r="18" spans="1:18" ht="15" customHeight="1">
      <c r="A18" s="670" t="s">
        <v>5</v>
      </c>
      <c r="B18" s="838" t="s">
        <v>5</v>
      </c>
      <c r="C18" s="863" t="s">
        <v>7</v>
      </c>
      <c r="D18" s="863"/>
      <c r="E18" s="788" t="s">
        <v>84</v>
      </c>
      <c r="F18" s="839" t="s">
        <v>42</v>
      </c>
      <c r="G18" s="819" t="s">
        <v>33</v>
      </c>
      <c r="H18" s="904" t="s">
        <v>149</v>
      </c>
      <c r="I18" s="27" t="s">
        <v>22</v>
      </c>
      <c r="J18" s="138">
        <v>1.8</v>
      </c>
      <c r="K18" s="75">
        <v>0.6</v>
      </c>
      <c r="L18" s="143"/>
      <c r="M18" s="75"/>
      <c r="N18" s="358" t="s">
        <v>99</v>
      </c>
      <c r="O18" s="359" t="s">
        <v>93</v>
      </c>
      <c r="P18" s="359"/>
      <c r="Q18" s="457"/>
      <c r="R18" s="360"/>
    </row>
    <row r="19" spans="1:18" ht="15" customHeight="1">
      <c r="A19" s="671"/>
      <c r="B19" s="799"/>
      <c r="C19" s="864"/>
      <c r="D19" s="864"/>
      <c r="E19" s="683"/>
      <c r="F19" s="840"/>
      <c r="G19" s="817"/>
      <c r="H19" s="900"/>
      <c r="I19" s="240"/>
      <c r="J19" s="46"/>
      <c r="K19" s="376"/>
      <c r="L19" s="419"/>
      <c r="M19" s="413"/>
      <c r="N19" s="361" t="s">
        <v>100</v>
      </c>
      <c r="O19" s="253" t="s">
        <v>93</v>
      </c>
      <c r="P19" s="253"/>
      <c r="Q19" s="380"/>
      <c r="R19" s="319"/>
    </row>
    <row r="20" spans="1:18" ht="17.25" customHeight="1">
      <c r="A20" s="671"/>
      <c r="B20" s="799"/>
      <c r="C20" s="864"/>
      <c r="D20" s="864"/>
      <c r="E20" s="683"/>
      <c r="F20" s="840"/>
      <c r="G20" s="817"/>
      <c r="H20" s="900"/>
      <c r="I20" s="241" t="s">
        <v>88</v>
      </c>
      <c r="J20" s="48">
        <v>9.6999999999999993</v>
      </c>
      <c r="K20" s="242">
        <v>3</v>
      </c>
      <c r="L20" s="55"/>
      <c r="M20" s="442"/>
      <c r="N20" s="361" t="s">
        <v>119</v>
      </c>
      <c r="O20" s="181" t="s">
        <v>82</v>
      </c>
      <c r="P20" s="252" t="s">
        <v>82</v>
      </c>
      <c r="Q20" s="181" t="s">
        <v>82</v>
      </c>
      <c r="R20" s="182" t="s">
        <v>82</v>
      </c>
    </row>
    <row r="21" spans="1:18" ht="21" customHeight="1" thickBot="1">
      <c r="A21" s="672"/>
      <c r="B21" s="800"/>
      <c r="C21" s="865"/>
      <c r="D21" s="865"/>
      <c r="E21" s="684"/>
      <c r="F21" s="841"/>
      <c r="G21" s="818"/>
      <c r="H21" s="901"/>
      <c r="I21" s="13" t="s">
        <v>6</v>
      </c>
      <c r="J21" s="76">
        <f t="shared" ref="J21:L21" si="2">SUM(J18:J20)</f>
        <v>11.5</v>
      </c>
      <c r="K21" s="76">
        <f t="shared" si="2"/>
        <v>3.6</v>
      </c>
      <c r="L21" s="113">
        <f t="shared" si="2"/>
        <v>0</v>
      </c>
      <c r="M21" s="76">
        <f t="shared" ref="M21" si="3">SUM(M18:M20)</f>
        <v>0</v>
      </c>
      <c r="N21" s="362" t="s">
        <v>120</v>
      </c>
      <c r="O21" s="187" t="s">
        <v>83</v>
      </c>
      <c r="P21" s="250" t="s">
        <v>83</v>
      </c>
      <c r="Q21" s="381" t="s">
        <v>83</v>
      </c>
      <c r="R21" s="383" t="s">
        <v>83</v>
      </c>
    </row>
    <row r="22" spans="1:18" ht="16.5" customHeight="1" thickBot="1">
      <c r="A22" s="17" t="s">
        <v>5</v>
      </c>
      <c r="B22" s="38" t="s">
        <v>5</v>
      </c>
      <c r="C22" s="757" t="s">
        <v>8</v>
      </c>
      <c r="D22" s="758"/>
      <c r="E22" s="758"/>
      <c r="F22" s="758"/>
      <c r="G22" s="758"/>
      <c r="H22" s="758"/>
      <c r="I22" s="820"/>
      <c r="J22" s="53">
        <f t="shared" ref="J22:L22" si="4">J21+J17</f>
        <v>47</v>
      </c>
      <c r="K22" s="53">
        <f t="shared" si="4"/>
        <v>39.1</v>
      </c>
      <c r="L22" s="117">
        <f t="shared" si="4"/>
        <v>35.5</v>
      </c>
      <c r="M22" s="53">
        <f t="shared" ref="M22" si="5">M21+M17</f>
        <v>0</v>
      </c>
      <c r="N22" s="343"/>
      <c r="O22" s="344"/>
      <c r="P22" s="344"/>
      <c r="Q22" s="436"/>
      <c r="R22" s="67"/>
    </row>
    <row r="23" spans="1:18" ht="14.25" customHeight="1" thickBot="1">
      <c r="A23" s="17" t="s">
        <v>5</v>
      </c>
      <c r="B23" s="38" t="s">
        <v>7</v>
      </c>
      <c r="C23" s="814" t="s">
        <v>30</v>
      </c>
      <c r="D23" s="815"/>
      <c r="E23" s="815"/>
      <c r="F23" s="815"/>
      <c r="G23" s="815"/>
      <c r="H23" s="815"/>
      <c r="I23" s="815"/>
      <c r="J23" s="815"/>
      <c r="K23" s="815"/>
      <c r="L23" s="815"/>
      <c r="M23" s="815"/>
      <c r="N23" s="815"/>
      <c r="O23" s="327"/>
      <c r="P23" s="327"/>
      <c r="Q23" s="406"/>
      <c r="R23" s="66"/>
    </row>
    <row r="24" spans="1:18" ht="32.25" customHeight="1">
      <c r="A24" s="323" t="s">
        <v>5</v>
      </c>
      <c r="B24" s="349" t="s">
        <v>7</v>
      </c>
      <c r="C24" s="201" t="s">
        <v>5</v>
      </c>
      <c r="D24" s="31"/>
      <c r="E24" s="32" t="s">
        <v>131</v>
      </c>
      <c r="F24" s="896" t="s">
        <v>41</v>
      </c>
      <c r="G24" s="819" t="s">
        <v>33</v>
      </c>
      <c r="H24" s="902" t="s">
        <v>149</v>
      </c>
      <c r="I24" s="39"/>
      <c r="J24" s="89"/>
      <c r="K24" s="88"/>
      <c r="L24" s="89"/>
      <c r="M24" s="89"/>
      <c r="N24" s="127"/>
      <c r="O24" s="84"/>
      <c r="P24" s="84"/>
      <c r="Q24" s="458"/>
      <c r="R24" s="481"/>
    </row>
    <row r="25" spans="1:18" ht="28.5" customHeight="1">
      <c r="A25" s="324"/>
      <c r="B25" s="336"/>
      <c r="C25" s="337"/>
      <c r="D25" s="338" t="s">
        <v>5</v>
      </c>
      <c r="E25" s="802" t="s">
        <v>36</v>
      </c>
      <c r="F25" s="806"/>
      <c r="G25" s="817"/>
      <c r="H25" s="903"/>
      <c r="I25" s="40" t="s">
        <v>22</v>
      </c>
      <c r="J25" s="446">
        <v>17.399999999999999</v>
      </c>
      <c r="K25" s="80">
        <v>17.399999999999999</v>
      </c>
      <c r="L25" s="332">
        <v>17.399999999999999</v>
      </c>
      <c r="M25" s="446"/>
      <c r="N25" s="152" t="s">
        <v>109</v>
      </c>
      <c r="O25" s="100">
        <v>10</v>
      </c>
      <c r="P25" s="85">
        <v>10</v>
      </c>
      <c r="Q25" s="459">
        <v>10</v>
      </c>
      <c r="R25" s="271">
        <v>10</v>
      </c>
    </row>
    <row r="26" spans="1:18" ht="24.75" customHeight="1">
      <c r="A26" s="324"/>
      <c r="B26" s="336"/>
      <c r="C26" s="337"/>
      <c r="D26" s="147"/>
      <c r="E26" s="842"/>
      <c r="F26" s="806"/>
      <c r="G26" s="817"/>
      <c r="H26" s="903"/>
      <c r="I26" s="37"/>
      <c r="J26" s="442"/>
      <c r="K26" s="48"/>
      <c r="L26" s="334"/>
      <c r="M26" s="442"/>
      <c r="N26" s="148" t="s">
        <v>70</v>
      </c>
      <c r="O26" s="137">
        <v>10</v>
      </c>
      <c r="P26" s="137">
        <v>10</v>
      </c>
      <c r="Q26" s="460">
        <v>10</v>
      </c>
      <c r="R26" s="482">
        <v>10</v>
      </c>
    </row>
    <row r="27" spans="1:18" ht="51.75" customHeight="1">
      <c r="A27" s="324"/>
      <c r="B27" s="336"/>
      <c r="C27" s="337"/>
      <c r="D27" s="325" t="s">
        <v>7</v>
      </c>
      <c r="E27" s="224" t="s">
        <v>94</v>
      </c>
      <c r="F27" s="223"/>
      <c r="G27" s="322"/>
      <c r="H27" s="221"/>
      <c r="I27" s="448" t="s">
        <v>22</v>
      </c>
      <c r="J27" s="446">
        <v>20</v>
      </c>
      <c r="K27" s="80">
        <v>20</v>
      </c>
      <c r="L27" s="332" t="s">
        <v>95</v>
      </c>
      <c r="M27" s="446"/>
      <c r="N27" s="289" t="s">
        <v>113</v>
      </c>
      <c r="O27" s="290">
        <v>5</v>
      </c>
      <c r="P27" s="290">
        <v>5</v>
      </c>
      <c r="Q27" s="461">
        <v>5</v>
      </c>
      <c r="R27" s="291">
        <v>5</v>
      </c>
    </row>
    <row r="28" spans="1:18" ht="25.5" customHeight="1">
      <c r="A28" s="671"/>
      <c r="B28" s="674"/>
      <c r="C28" s="891"/>
      <c r="D28" s="801" t="s">
        <v>24</v>
      </c>
      <c r="E28" s="893" t="s">
        <v>37</v>
      </c>
      <c r="F28" s="847" t="s">
        <v>48</v>
      </c>
      <c r="G28" s="744"/>
      <c r="H28" s="892"/>
      <c r="I28" s="745" t="s">
        <v>22</v>
      </c>
      <c r="J28" s="662">
        <v>97.8</v>
      </c>
      <c r="K28" s="905">
        <v>97.8</v>
      </c>
      <c r="L28" s="662">
        <v>100</v>
      </c>
      <c r="M28" s="662"/>
      <c r="N28" s="229" t="s">
        <v>53</v>
      </c>
      <c r="O28" s="133">
        <v>140</v>
      </c>
      <c r="P28" s="133">
        <v>140</v>
      </c>
      <c r="Q28" s="462">
        <v>150</v>
      </c>
      <c r="R28" s="483">
        <v>150</v>
      </c>
    </row>
    <row r="29" spans="1:18" ht="27.75" customHeight="1">
      <c r="A29" s="671"/>
      <c r="B29" s="674"/>
      <c r="C29" s="891"/>
      <c r="D29" s="677"/>
      <c r="E29" s="894"/>
      <c r="F29" s="848"/>
      <c r="G29" s="744"/>
      <c r="H29" s="892"/>
      <c r="I29" s="745"/>
      <c r="J29" s="661"/>
      <c r="K29" s="906"/>
      <c r="L29" s="661"/>
      <c r="M29" s="661"/>
      <c r="N29" s="230" t="s">
        <v>43</v>
      </c>
      <c r="O29" s="86">
        <v>30</v>
      </c>
      <c r="P29" s="86">
        <v>30</v>
      </c>
      <c r="Q29" s="463">
        <v>30</v>
      </c>
      <c r="R29" s="484">
        <v>30</v>
      </c>
    </row>
    <row r="30" spans="1:18" ht="27.75" customHeight="1">
      <c r="A30" s="671"/>
      <c r="B30" s="674"/>
      <c r="C30" s="891"/>
      <c r="D30" s="677"/>
      <c r="E30" s="894"/>
      <c r="F30" s="848"/>
      <c r="G30" s="744"/>
      <c r="H30" s="892"/>
      <c r="I30" s="745"/>
      <c r="J30" s="661"/>
      <c r="K30" s="906"/>
      <c r="L30" s="661"/>
      <c r="M30" s="661"/>
      <c r="N30" s="230" t="s">
        <v>112</v>
      </c>
      <c r="O30" s="86">
        <v>40</v>
      </c>
      <c r="P30" s="86">
        <v>40</v>
      </c>
      <c r="Q30" s="463">
        <v>40</v>
      </c>
      <c r="R30" s="484">
        <v>40</v>
      </c>
    </row>
    <row r="31" spans="1:18" ht="28.5" customHeight="1">
      <c r="A31" s="671"/>
      <c r="B31" s="674"/>
      <c r="C31" s="891"/>
      <c r="D31" s="677"/>
      <c r="E31" s="894"/>
      <c r="F31" s="848"/>
      <c r="G31" s="744"/>
      <c r="H31" s="892"/>
      <c r="I31" s="745"/>
      <c r="J31" s="661"/>
      <c r="K31" s="906"/>
      <c r="L31" s="661"/>
      <c r="M31" s="661"/>
      <c r="N31" s="231" t="s">
        <v>69</v>
      </c>
      <c r="O31" s="86">
        <v>3</v>
      </c>
      <c r="P31" s="86">
        <v>3</v>
      </c>
      <c r="Q31" s="463">
        <v>3</v>
      </c>
      <c r="R31" s="484">
        <v>3</v>
      </c>
    </row>
    <row r="32" spans="1:18" ht="38.25" customHeight="1">
      <c r="A32" s="671"/>
      <c r="B32" s="674"/>
      <c r="C32" s="891"/>
      <c r="D32" s="677"/>
      <c r="E32" s="894"/>
      <c r="F32" s="848"/>
      <c r="G32" s="744"/>
      <c r="H32" s="892"/>
      <c r="I32" s="745"/>
      <c r="J32" s="661"/>
      <c r="K32" s="906"/>
      <c r="L32" s="661"/>
      <c r="M32" s="661"/>
      <c r="N32" s="232" t="s">
        <v>80</v>
      </c>
      <c r="O32" s="128">
        <v>12</v>
      </c>
      <c r="P32" s="128">
        <v>12</v>
      </c>
      <c r="Q32" s="464">
        <v>12</v>
      </c>
      <c r="R32" s="485">
        <v>12</v>
      </c>
    </row>
    <row r="33" spans="1:18" ht="27" customHeight="1">
      <c r="A33" s="21"/>
      <c r="B33" s="336"/>
      <c r="C33" s="202"/>
      <c r="D33" s="296"/>
      <c r="E33" s="894"/>
      <c r="F33" s="339"/>
      <c r="G33" s="340"/>
      <c r="H33" s="341"/>
      <c r="I33" s="745"/>
      <c r="J33" s="661"/>
      <c r="K33" s="906"/>
      <c r="L33" s="661"/>
      <c r="M33" s="661"/>
      <c r="N33" s="124" t="s">
        <v>114</v>
      </c>
      <c r="O33" s="128"/>
      <c r="P33" s="128">
        <v>1</v>
      </c>
      <c r="Q33" s="464">
        <v>1</v>
      </c>
      <c r="R33" s="485">
        <v>1</v>
      </c>
    </row>
    <row r="34" spans="1:18" ht="18.75" customHeight="1">
      <c r="A34" s="21"/>
      <c r="B34" s="336"/>
      <c r="C34" s="202"/>
      <c r="D34" s="147"/>
      <c r="E34" s="895"/>
      <c r="F34" s="41"/>
      <c r="G34" s="122"/>
      <c r="H34" s="341"/>
      <c r="I34" s="834"/>
      <c r="J34" s="663"/>
      <c r="K34" s="907"/>
      <c r="L34" s="663"/>
      <c r="M34" s="663"/>
      <c r="N34" s="233" t="s">
        <v>81</v>
      </c>
      <c r="O34" s="87">
        <v>3</v>
      </c>
      <c r="P34" s="87">
        <v>3</v>
      </c>
      <c r="Q34" s="465">
        <v>3</v>
      </c>
      <c r="R34" s="486">
        <v>3</v>
      </c>
    </row>
    <row r="35" spans="1:18" ht="15" customHeight="1">
      <c r="A35" s="324"/>
      <c r="B35" s="336"/>
      <c r="C35" s="337"/>
      <c r="D35" s="864" t="s">
        <v>25</v>
      </c>
      <c r="E35" s="787" t="s">
        <v>116</v>
      </c>
      <c r="F35" s="353"/>
      <c r="G35" s="354"/>
      <c r="H35" s="903"/>
      <c r="I35" s="833" t="s">
        <v>22</v>
      </c>
      <c r="J35" s="662">
        <v>70</v>
      </c>
      <c r="K35" s="905">
        <f>5+5*2+10</f>
        <v>25</v>
      </c>
      <c r="L35" s="662">
        <f>5+5*2+10</f>
        <v>25</v>
      </c>
      <c r="M35" s="662"/>
      <c r="N35" s="225" t="s">
        <v>96</v>
      </c>
      <c r="O35" s="85">
        <v>1</v>
      </c>
      <c r="P35" s="85"/>
      <c r="Q35" s="466"/>
      <c r="R35" s="271"/>
    </row>
    <row r="36" spans="1:18" ht="16.5" customHeight="1">
      <c r="A36" s="324"/>
      <c r="B36" s="336"/>
      <c r="C36" s="337"/>
      <c r="D36" s="864"/>
      <c r="E36" s="787"/>
      <c r="F36" s="353"/>
      <c r="G36" s="354"/>
      <c r="H36" s="903"/>
      <c r="I36" s="745"/>
      <c r="J36" s="661"/>
      <c r="K36" s="906"/>
      <c r="L36" s="661"/>
      <c r="M36" s="661"/>
      <c r="N36" s="226" t="s">
        <v>107</v>
      </c>
      <c r="O36" s="227">
        <v>2</v>
      </c>
      <c r="P36" s="227">
        <v>1</v>
      </c>
      <c r="Q36" s="467">
        <v>1</v>
      </c>
      <c r="R36" s="272">
        <v>1</v>
      </c>
    </row>
    <row r="37" spans="1:18" ht="30.75" customHeight="1">
      <c r="A37" s="324"/>
      <c r="B37" s="336"/>
      <c r="C37" s="337"/>
      <c r="D37" s="864"/>
      <c r="E37" s="787"/>
      <c r="F37" s="353"/>
      <c r="G37" s="354"/>
      <c r="H37" s="903"/>
      <c r="I37" s="745"/>
      <c r="J37" s="661"/>
      <c r="K37" s="906"/>
      <c r="L37" s="661"/>
      <c r="M37" s="661"/>
      <c r="N37" s="226" t="s">
        <v>115</v>
      </c>
      <c r="O37" s="227">
        <v>15</v>
      </c>
      <c r="P37" s="227">
        <v>5</v>
      </c>
      <c r="Q37" s="467">
        <v>5</v>
      </c>
      <c r="R37" s="272">
        <v>5</v>
      </c>
    </row>
    <row r="38" spans="1:18" ht="28.5" customHeight="1">
      <c r="A38" s="324"/>
      <c r="B38" s="336"/>
      <c r="C38" s="337"/>
      <c r="D38" s="908"/>
      <c r="E38" s="787"/>
      <c r="F38" s="353"/>
      <c r="G38" s="354"/>
      <c r="H38" s="903"/>
      <c r="I38" s="834"/>
      <c r="J38" s="663"/>
      <c r="K38" s="907"/>
      <c r="L38" s="663"/>
      <c r="M38" s="663"/>
      <c r="N38" s="228" t="s">
        <v>108</v>
      </c>
      <c r="O38" s="129">
        <v>2</v>
      </c>
      <c r="P38" s="129">
        <v>1</v>
      </c>
      <c r="Q38" s="218">
        <v>1</v>
      </c>
      <c r="R38" s="269">
        <v>1</v>
      </c>
    </row>
    <row r="39" spans="1:18" ht="32.25" customHeight="1">
      <c r="A39" s="21"/>
      <c r="B39" s="336"/>
      <c r="C39" s="203"/>
      <c r="D39" s="453" t="s">
        <v>60</v>
      </c>
      <c r="E39" s="414" t="s">
        <v>76</v>
      </c>
      <c r="F39" s="434" t="s">
        <v>48</v>
      </c>
      <c r="G39" s="340"/>
      <c r="H39" s="221"/>
      <c r="I39" s="29" t="s">
        <v>22</v>
      </c>
      <c r="J39" s="446">
        <v>3</v>
      </c>
      <c r="K39" s="79">
        <v>3</v>
      </c>
      <c r="L39" s="333">
        <v>3</v>
      </c>
      <c r="M39" s="413"/>
      <c r="N39" s="454" t="s">
        <v>129</v>
      </c>
      <c r="O39" s="455">
        <v>1</v>
      </c>
      <c r="P39" s="174">
        <v>1</v>
      </c>
      <c r="Q39" s="468">
        <v>1</v>
      </c>
      <c r="R39" s="356">
        <v>1</v>
      </c>
    </row>
    <row r="40" spans="1:18" ht="25.5" customHeight="1">
      <c r="A40" s="21"/>
      <c r="B40" s="336"/>
      <c r="C40" s="203"/>
      <c r="D40" s="351" t="s">
        <v>97</v>
      </c>
      <c r="E40" s="683" t="s">
        <v>77</v>
      </c>
      <c r="F40" s="922" t="s">
        <v>48</v>
      </c>
      <c r="G40" s="415"/>
      <c r="H40" s="432"/>
      <c r="I40" s="219" t="s">
        <v>22</v>
      </c>
      <c r="J40" s="446">
        <v>12.4</v>
      </c>
      <c r="K40" s="79">
        <v>12.4</v>
      </c>
      <c r="L40" s="332">
        <v>12.4</v>
      </c>
      <c r="M40" s="446"/>
      <c r="N40" s="179" t="s">
        <v>106</v>
      </c>
      <c r="O40" s="320">
        <v>4</v>
      </c>
      <c r="P40" s="130">
        <v>4</v>
      </c>
      <c r="Q40" s="469">
        <v>4</v>
      </c>
      <c r="R40" s="136">
        <v>4</v>
      </c>
    </row>
    <row r="41" spans="1:18" ht="30.75" customHeight="1">
      <c r="A41" s="21"/>
      <c r="B41" s="336"/>
      <c r="C41" s="203"/>
      <c r="D41" s="30"/>
      <c r="E41" s="916"/>
      <c r="F41" s="853"/>
      <c r="G41" s="153"/>
      <c r="H41" s="212"/>
      <c r="I41" s="447"/>
      <c r="J41" s="442"/>
      <c r="K41" s="48"/>
      <c r="L41" s="334"/>
      <c r="M41" s="442"/>
      <c r="N41" s="180" t="s">
        <v>121</v>
      </c>
      <c r="O41" s="121">
        <v>1</v>
      </c>
      <c r="P41" s="121">
        <v>1</v>
      </c>
      <c r="Q41" s="470">
        <v>1</v>
      </c>
      <c r="R41" s="146">
        <v>1</v>
      </c>
    </row>
    <row r="42" spans="1:18" ht="16.5" customHeight="1" thickBot="1">
      <c r="A42" s="20"/>
      <c r="B42" s="342"/>
      <c r="C42" s="204"/>
      <c r="D42" s="206"/>
      <c r="E42" s="207"/>
      <c r="F42" s="208"/>
      <c r="G42" s="209"/>
      <c r="H42" s="210"/>
      <c r="I42" s="90" t="s">
        <v>6</v>
      </c>
      <c r="J42" s="76">
        <f>SUM(J24:J41)</f>
        <v>220.6</v>
      </c>
      <c r="K42" s="139">
        <f>SUM(K24:K41)</f>
        <v>175.6</v>
      </c>
      <c r="L42" s="76">
        <f>SUM(L24:L41)</f>
        <v>157.80000000000001</v>
      </c>
      <c r="M42" s="76">
        <f>SUM(M24:M41)</f>
        <v>0</v>
      </c>
      <c r="N42" s="213"/>
      <c r="O42" s="214"/>
      <c r="P42" s="214"/>
      <c r="Q42" s="214"/>
      <c r="R42" s="491"/>
    </row>
    <row r="43" spans="1:18" ht="44.25" customHeight="1">
      <c r="A43" s="21" t="s">
        <v>5</v>
      </c>
      <c r="B43" s="336" t="s">
        <v>7</v>
      </c>
      <c r="C43" s="215" t="s">
        <v>7</v>
      </c>
      <c r="D43" s="335"/>
      <c r="E43" s="211" t="s">
        <v>130</v>
      </c>
      <c r="F43" s="352"/>
      <c r="G43" s="355" t="s">
        <v>33</v>
      </c>
      <c r="H43" s="212"/>
      <c r="I43" s="188"/>
      <c r="J43" s="216"/>
      <c r="K43" s="217"/>
      <c r="L43" s="216"/>
      <c r="M43" s="216"/>
      <c r="N43" s="127"/>
      <c r="O43" s="84"/>
      <c r="P43" s="84"/>
      <c r="Q43" s="458"/>
      <c r="R43" s="481"/>
    </row>
    <row r="44" spans="1:18" ht="15" customHeight="1">
      <c r="A44" s="21"/>
      <c r="B44" s="336"/>
      <c r="C44" s="205"/>
      <c r="D44" s="351" t="s">
        <v>5</v>
      </c>
      <c r="E44" s="683" t="s">
        <v>66</v>
      </c>
      <c r="F44" s="352"/>
      <c r="G44" s="173"/>
      <c r="H44" s="347"/>
      <c r="I44" s="106" t="s">
        <v>22</v>
      </c>
      <c r="J44" s="413">
        <v>3.4</v>
      </c>
      <c r="K44" s="46"/>
      <c r="L44" s="333"/>
      <c r="M44" s="413"/>
      <c r="N44" s="348" t="s">
        <v>126</v>
      </c>
      <c r="O44" s="130">
        <v>4</v>
      </c>
      <c r="P44" s="195">
        <v>4</v>
      </c>
      <c r="Q44" s="478"/>
      <c r="R44" s="357"/>
    </row>
    <row r="45" spans="1:18" ht="17.25" customHeight="1">
      <c r="A45" s="21"/>
      <c r="B45" s="336"/>
      <c r="C45" s="205"/>
      <c r="D45" s="30"/>
      <c r="E45" s="849"/>
      <c r="F45" s="352"/>
      <c r="G45" s="173"/>
      <c r="H45" s="328"/>
      <c r="I45" s="114"/>
      <c r="J45" s="445"/>
      <c r="K45" s="119"/>
      <c r="L45" s="331"/>
      <c r="M45" s="445"/>
      <c r="N45" s="244" t="s">
        <v>122</v>
      </c>
      <c r="O45" s="320">
        <v>10</v>
      </c>
      <c r="P45" s="135">
        <v>10</v>
      </c>
      <c r="Q45" s="479"/>
      <c r="R45" s="243"/>
    </row>
    <row r="46" spans="1:18" ht="30.75" customHeight="1">
      <c r="A46" s="21"/>
      <c r="B46" s="336"/>
      <c r="C46" s="205"/>
      <c r="D46" s="194" t="s">
        <v>7</v>
      </c>
      <c r="E46" s="854" t="s">
        <v>67</v>
      </c>
      <c r="F46" s="352"/>
      <c r="G46" s="173"/>
      <c r="H46" s="903" t="s">
        <v>149</v>
      </c>
      <c r="I46" s="29" t="s">
        <v>22</v>
      </c>
      <c r="J46" s="446">
        <v>4.3</v>
      </c>
      <c r="K46" s="79"/>
      <c r="L46" s="332"/>
      <c r="M46" s="446"/>
      <c r="N46" s="912" t="s">
        <v>123</v>
      </c>
      <c r="O46" s="130">
        <v>5</v>
      </c>
      <c r="P46" s="195"/>
      <c r="Q46" s="195"/>
      <c r="R46" s="136"/>
    </row>
    <row r="47" spans="1:18" ht="39" customHeight="1">
      <c r="A47" s="21"/>
      <c r="B47" s="336"/>
      <c r="C47" s="205"/>
      <c r="D47" s="351"/>
      <c r="E47" s="920"/>
      <c r="F47" s="352"/>
      <c r="G47" s="173"/>
      <c r="H47" s="921"/>
      <c r="I47" s="106"/>
      <c r="J47" s="413"/>
      <c r="K47" s="46"/>
      <c r="L47" s="333"/>
      <c r="M47" s="413"/>
      <c r="N47" s="913"/>
      <c r="O47" s="320"/>
      <c r="P47" s="135"/>
      <c r="Q47" s="135"/>
      <c r="R47" s="321"/>
    </row>
    <row r="48" spans="1:18" ht="27.75" customHeight="1">
      <c r="A48" s="21"/>
      <c r="B48" s="336"/>
      <c r="C48" s="205"/>
      <c r="D48" s="194" t="s">
        <v>24</v>
      </c>
      <c r="E48" s="346" t="s">
        <v>65</v>
      </c>
      <c r="F48" s="352"/>
      <c r="G48" s="173"/>
      <c r="H48" s="903"/>
      <c r="I48" s="29" t="s">
        <v>22</v>
      </c>
      <c r="J48" s="446">
        <v>1.8</v>
      </c>
      <c r="K48" s="450">
        <v>1.6</v>
      </c>
      <c r="L48" s="332"/>
      <c r="M48" s="446"/>
      <c r="N48" s="912" t="s">
        <v>124</v>
      </c>
      <c r="O48" s="130"/>
      <c r="P48" s="130">
        <v>1</v>
      </c>
      <c r="Q48" s="195"/>
      <c r="R48" s="136"/>
    </row>
    <row r="49" spans="1:20" ht="16.5" customHeight="1">
      <c r="A49" s="21"/>
      <c r="B49" s="336"/>
      <c r="C49" s="205"/>
      <c r="D49" s="351"/>
      <c r="E49" s="326"/>
      <c r="F49" s="352"/>
      <c r="G49" s="173"/>
      <c r="H49" s="903"/>
      <c r="I49" s="106" t="s">
        <v>88</v>
      </c>
      <c r="J49" s="413">
        <v>9.6999999999999993</v>
      </c>
      <c r="K49" s="412">
        <v>9</v>
      </c>
      <c r="L49" s="333"/>
      <c r="M49" s="413"/>
      <c r="N49" s="913"/>
      <c r="O49" s="245"/>
      <c r="P49" s="131"/>
      <c r="Q49" s="373"/>
      <c r="R49" s="132"/>
    </row>
    <row r="50" spans="1:20" ht="17.25" customHeight="1">
      <c r="A50" s="21"/>
      <c r="B50" s="336"/>
      <c r="C50" s="205"/>
      <c r="D50" s="194" t="s">
        <v>25</v>
      </c>
      <c r="E50" s="917" t="s">
        <v>151</v>
      </c>
      <c r="F50" s="352"/>
      <c r="G50" s="173"/>
      <c r="H50" s="914" t="s">
        <v>78</v>
      </c>
      <c r="I50" s="29" t="s">
        <v>22</v>
      </c>
      <c r="J50" s="443">
        <v>6.6</v>
      </c>
      <c r="K50" s="196">
        <v>15.1</v>
      </c>
      <c r="L50" s="329"/>
      <c r="M50" s="443"/>
      <c r="N50" s="197" t="s">
        <v>61</v>
      </c>
      <c r="O50" s="199">
        <v>1</v>
      </c>
      <c r="P50" s="199"/>
      <c r="Q50" s="198"/>
      <c r="R50" s="246"/>
    </row>
    <row r="51" spans="1:20" ht="52.5" customHeight="1">
      <c r="A51" s="21"/>
      <c r="B51" s="336"/>
      <c r="C51" s="205"/>
      <c r="D51" s="30"/>
      <c r="E51" s="918"/>
      <c r="F51" s="352"/>
      <c r="G51" s="173"/>
      <c r="H51" s="915"/>
      <c r="I51" s="114" t="s">
        <v>79</v>
      </c>
      <c r="J51" s="445">
        <v>36.6</v>
      </c>
      <c r="K51" s="119">
        <v>85.1</v>
      </c>
      <c r="L51" s="331"/>
      <c r="M51" s="445"/>
      <c r="N51" s="184" t="s">
        <v>75</v>
      </c>
      <c r="O51" s="185">
        <v>50</v>
      </c>
      <c r="P51" s="185">
        <v>100</v>
      </c>
      <c r="Q51" s="379"/>
      <c r="R51" s="487"/>
      <c r="T51" s="504"/>
    </row>
    <row r="52" spans="1:20" ht="16.5" customHeight="1">
      <c r="A52" s="21"/>
      <c r="B52" s="336"/>
      <c r="C52" s="205"/>
      <c r="D52" s="194" t="s">
        <v>60</v>
      </c>
      <c r="E52" s="919" t="s">
        <v>87</v>
      </c>
      <c r="F52" s="352"/>
      <c r="G52" s="173"/>
      <c r="H52" s="914" t="s">
        <v>78</v>
      </c>
      <c r="I52" s="106" t="s">
        <v>22</v>
      </c>
      <c r="J52" s="444">
        <v>5.3</v>
      </c>
      <c r="K52" s="125">
        <v>5.3</v>
      </c>
      <c r="L52" s="330"/>
      <c r="M52" s="444"/>
      <c r="N52" s="186" t="s">
        <v>61</v>
      </c>
      <c r="O52" s="123">
        <v>1</v>
      </c>
      <c r="P52" s="123"/>
      <c r="Q52" s="480"/>
      <c r="R52" s="120"/>
    </row>
    <row r="53" spans="1:20" ht="51.75" customHeight="1">
      <c r="A53" s="21"/>
      <c r="B53" s="336"/>
      <c r="C53" s="205"/>
      <c r="D53" s="30"/>
      <c r="E53" s="858"/>
      <c r="F53" s="41"/>
      <c r="G53" s="189"/>
      <c r="H53" s="915"/>
      <c r="I53" s="114" t="s">
        <v>79</v>
      </c>
      <c r="J53" s="445">
        <v>29.5</v>
      </c>
      <c r="K53" s="119">
        <v>29.5</v>
      </c>
      <c r="L53" s="331"/>
      <c r="M53" s="445"/>
      <c r="N53" s="220" t="s">
        <v>127</v>
      </c>
      <c r="O53" s="185">
        <v>50</v>
      </c>
      <c r="P53" s="185">
        <v>100</v>
      </c>
      <c r="Q53" s="471"/>
      <c r="R53" s="488"/>
      <c r="T53" s="504"/>
    </row>
    <row r="54" spans="1:20" ht="16.5" customHeight="1" thickBot="1">
      <c r="A54" s="21"/>
      <c r="B54" s="336"/>
      <c r="C54" s="204"/>
      <c r="D54" s="206"/>
      <c r="E54" s="207"/>
      <c r="F54" s="208"/>
      <c r="G54" s="209"/>
      <c r="H54" s="210"/>
      <c r="I54" s="449" t="s">
        <v>6</v>
      </c>
      <c r="J54" s="452">
        <f t="shared" ref="J54:L54" si="6">SUM(J44:J53)</f>
        <v>97.2</v>
      </c>
      <c r="K54" s="451">
        <f t="shared" si="6"/>
        <v>145.6</v>
      </c>
      <c r="L54" s="149">
        <f t="shared" si="6"/>
        <v>0</v>
      </c>
      <c r="M54" s="149">
        <f t="shared" ref="M54" si="7">SUM(M44:M53)</f>
        <v>0</v>
      </c>
      <c r="N54" s="213"/>
      <c r="O54" s="214"/>
      <c r="P54" s="214"/>
      <c r="Q54" s="214"/>
      <c r="R54" s="491"/>
    </row>
    <row r="55" spans="1:20" ht="15" customHeight="1" thickBot="1">
      <c r="A55" s="18" t="s">
        <v>5</v>
      </c>
      <c r="B55" s="6" t="s">
        <v>7</v>
      </c>
      <c r="C55" s="758" t="s">
        <v>8</v>
      </c>
      <c r="D55" s="758"/>
      <c r="E55" s="758"/>
      <c r="F55" s="758"/>
      <c r="G55" s="758"/>
      <c r="H55" s="758"/>
      <c r="I55" s="758"/>
      <c r="J55" s="53">
        <f t="shared" ref="J55:L55" si="8">J54+J42</f>
        <v>317.8</v>
      </c>
      <c r="K55" s="382">
        <f t="shared" si="8"/>
        <v>321.2</v>
      </c>
      <c r="L55" s="53">
        <f t="shared" si="8"/>
        <v>157.80000000000001</v>
      </c>
      <c r="M55" s="53">
        <f t="shared" ref="M55" si="9">M54+M42</f>
        <v>0</v>
      </c>
      <c r="N55" s="435"/>
      <c r="O55" s="344"/>
      <c r="P55" s="344"/>
      <c r="Q55" s="436"/>
      <c r="R55" s="67"/>
    </row>
    <row r="56" spans="1:20" ht="14.25" customHeight="1" thickBot="1">
      <c r="A56" s="18" t="s">
        <v>5</v>
      </c>
      <c r="B56" s="759" t="s">
        <v>9</v>
      </c>
      <c r="C56" s="760"/>
      <c r="D56" s="760"/>
      <c r="E56" s="760"/>
      <c r="F56" s="760"/>
      <c r="G56" s="760"/>
      <c r="H56" s="760"/>
      <c r="I56" s="760"/>
      <c r="J56" s="54">
        <f>SUM(J22,J55)</f>
        <v>364.8</v>
      </c>
      <c r="K56" s="126">
        <f>SUM(K22,K55)</f>
        <v>360.3</v>
      </c>
      <c r="L56" s="54">
        <f>SUM(L22,L55)</f>
        <v>193.3</v>
      </c>
      <c r="M56" s="54">
        <f>SUM(M22,M55)</f>
        <v>0</v>
      </c>
      <c r="N56" s="429"/>
      <c r="O56" s="345"/>
      <c r="P56" s="345"/>
      <c r="Q56" s="429"/>
      <c r="R56" s="64"/>
    </row>
    <row r="57" spans="1:20" ht="14.25" customHeight="1" thickBot="1">
      <c r="A57" s="19" t="s">
        <v>7</v>
      </c>
      <c r="B57" s="930" t="s">
        <v>31</v>
      </c>
      <c r="C57" s="931"/>
      <c r="D57" s="931"/>
      <c r="E57" s="931"/>
      <c r="F57" s="931"/>
      <c r="G57" s="931"/>
      <c r="H57" s="931"/>
      <c r="I57" s="931"/>
      <c r="J57" s="931"/>
      <c r="K57" s="931"/>
      <c r="L57" s="931"/>
      <c r="M57" s="931"/>
      <c r="N57" s="931"/>
      <c r="O57" s="166"/>
      <c r="P57" s="166"/>
      <c r="Q57" s="416"/>
      <c r="R57" s="68"/>
    </row>
    <row r="58" spans="1:20" ht="14.25" customHeight="1" thickBot="1">
      <c r="A58" s="17" t="s">
        <v>7</v>
      </c>
      <c r="B58" s="6" t="s">
        <v>5</v>
      </c>
      <c r="C58" s="687" t="s">
        <v>32</v>
      </c>
      <c r="D58" s="688"/>
      <c r="E58" s="688"/>
      <c r="F58" s="688"/>
      <c r="G58" s="688"/>
      <c r="H58" s="688"/>
      <c r="I58" s="688"/>
      <c r="J58" s="688"/>
      <c r="K58" s="688"/>
      <c r="L58" s="688"/>
      <c r="M58" s="688"/>
      <c r="N58" s="688"/>
      <c r="O58" s="167"/>
      <c r="P58" s="167"/>
      <c r="Q58" s="417"/>
      <c r="R58" s="61"/>
    </row>
    <row r="59" spans="1:20" ht="17.25" customHeight="1">
      <c r="A59" s="670" t="s">
        <v>7</v>
      </c>
      <c r="B59" s="673" t="s">
        <v>5</v>
      </c>
      <c r="C59" s="863" t="s">
        <v>5</v>
      </c>
      <c r="D59" s="863"/>
      <c r="E59" s="679" t="s">
        <v>50</v>
      </c>
      <c r="F59" s="407" t="s">
        <v>34</v>
      </c>
      <c r="G59" s="689" t="s">
        <v>33</v>
      </c>
      <c r="H59" s="904" t="s">
        <v>44</v>
      </c>
      <c r="I59" s="368" t="s">
        <v>22</v>
      </c>
      <c r="J59" s="75">
        <v>937.7</v>
      </c>
      <c r="K59" s="92"/>
      <c r="L59" s="92"/>
      <c r="M59" s="92"/>
      <c r="N59" s="821" t="s">
        <v>74</v>
      </c>
      <c r="O59" s="99">
        <v>100</v>
      </c>
      <c r="P59" s="99"/>
      <c r="Q59" s="472"/>
      <c r="R59" s="371"/>
    </row>
    <row r="60" spans="1:20" ht="20.25" customHeight="1">
      <c r="A60" s="671"/>
      <c r="B60" s="674"/>
      <c r="C60" s="864"/>
      <c r="D60" s="864"/>
      <c r="E60" s="680"/>
      <c r="F60" s="739" t="s">
        <v>39</v>
      </c>
      <c r="G60" s="685"/>
      <c r="H60" s="900"/>
      <c r="I60" s="496" t="s">
        <v>85</v>
      </c>
      <c r="J60" s="495">
        <v>260</v>
      </c>
      <c r="K60" s="495"/>
      <c r="L60" s="495"/>
      <c r="M60" s="495"/>
      <c r="N60" s="923"/>
      <c r="O60" s="100"/>
      <c r="P60" s="100"/>
      <c r="Q60" s="473"/>
      <c r="R60" s="236"/>
    </row>
    <row r="61" spans="1:20" ht="27.75" customHeight="1">
      <c r="A61" s="671"/>
      <c r="B61" s="674"/>
      <c r="C61" s="864"/>
      <c r="D61" s="864"/>
      <c r="E61" s="680"/>
      <c r="F61" s="740"/>
      <c r="G61" s="685"/>
      <c r="H61" s="900"/>
      <c r="I61" s="496" t="s">
        <v>85</v>
      </c>
      <c r="J61" s="495">
        <v>350</v>
      </c>
      <c r="K61" s="495"/>
      <c r="L61" s="495"/>
      <c r="M61" s="495"/>
      <c r="N61" s="397" t="s">
        <v>141</v>
      </c>
      <c r="O61" s="227">
        <v>100</v>
      </c>
      <c r="P61" s="227"/>
      <c r="Q61" s="500"/>
      <c r="R61" s="272"/>
    </row>
    <row r="62" spans="1:20" ht="28.5" customHeight="1">
      <c r="A62" s="671"/>
      <c r="B62" s="674"/>
      <c r="C62" s="864"/>
      <c r="D62" s="864"/>
      <c r="E62" s="897"/>
      <c r="F62" s="740"/>
      <c r="G62" s="685"/>
      <c r="H62" s="900"/>
      <c r="I62" s="498" t="s">
        <v>22</v>
      </c>
      <c r="J62" s="499">
        <v>27</v>
      </c>
      <c r="K62" s="499"/>
      <c r="L62" s="499"/>
      <c r="M62" s="499"/>
      <c r="N62" s="390" t="s">
        <v>142</v>
      </c>
      <c r="O62" s="129">
        <v>120</v>
      </c>
      <c r="P62" s="129"/>
      <c r="Q62" s="501"/>
      <c r="R62" s="269"/>
    </row>
    <row r="63" spans="1:20" ht="30" customHeight="1">
      <c r="A63" s="671"/>
      <c r="B63" s="674"/>
      <c r="C63" s="864"/>
      <c r="D63" s="864"/>
      <c r="E63" s="924" t="s">
        <v>138</v>
      </c>
      <c r="F63" s="740"/>
      <c r="G63" s="685"/>
      <c r="H63" s="900"/>
      <c r="I63" s="496" t="s">
        <v>22</v>
      </c>
      <c r="J63" s="497"/>
      <c r="K63" s="495">
        <v>108</v>
      </c>
      <c r="L63" s="495">
        <v>350</v>
      </c>
      <c r="M63" s="495">
        <v>350</v>
      </c>
      <c r="N63" s="384" t="s">
        <v>140</v>
      </c>
      <c r="O63" s="385"/>
      <c r="P63" s="385"/>
      <c r="Q63" s="502">
        <v>1</v>
      </c>
      <c r="R63" s="405"/>
    </row>
    <row r="64" spans="1:20" ht="27" customHeight="1">
      <c r="A64" s="671"/>
      <c r="B64" s="674"/>
      <c r="C64" s="864"/>
      <c r="D64" s="864"/>
      <c r="E64" s="924"/>
      <c r="F64" s="740"/>
      <c r="G64" s="685"/>
      <c r="H64" s="900"/>
      <c r="I64" s="441"/>
      <c r="J64" s="55"/>
      <c r="K64" s="499"/>
      <c r="L64" s="499"/>
      <c r="M64" s="499"/>
      <c r="N64" s="384" t="s">
        <v>139</v>
      </c>
      <c r="O64" s="385"/>
      <c r="P64" s="385"/>
      <c r="Q64" s="502">
        <v>25</v>
      </c>
      <c r="R64" s="405">
        <v>50</v>
      </c>
    </row>
    <row r="65" spans="1:18" ht="15" customHeight="1" thickBot="1">
      <c r="A65" s="672"/>
      <c r="B65" s="675"/>
      <c r="C65" s="865"/>
      <c r="D65" s="865"/>
      <c r="E65" s="62"/>
      <c r="F65" s="741"/>
      <c r="G65" s="686"/>
      <c r="H65" s="901"/>
      <c r="I65" s="91" t="s">
        <v>6</v>
      </c>
      <c r="J65" s="112">
        <f>SUM(J59:J64)</f>
        <v>1574.7</v>
      </c>
      <c r="K65" s="74">
        <f>SUM(K59:K64)</f>
        <v>108</v>
      </c>
      <c r="L65" s="74">
        <f>SUM(L59:L64)</f>
        <v>350</v>
      </c>
      <c r="M65" s="74">
        <f>SUM(M59:M64)</f>
        <v>350</v>
      </c>
      <c r="N65" s="190"/>
      <c r="O65" s="104"/>
      <c r="P65" s="104"/>
      <c r="Q65" s="474"/>
      <c r="R65" s="489"/>
    </row>
    <row r="66" spans="1:18" ht="15" customHeight="1">
      <c r="A66" s="671" t="s">
        <v>7</v>
      </c>
      <c r="B66" s="674" t="s">
        <v>5</v>
      </c>
      <c r="C66" s="889" t="s">
        <v>7</v>
      </c>
      <c r="D66" s="889"/>
      <c r="E66" s="683" t="s">
        <v>101</v>
      </c>
      <c r="F66" s="102" t="s">
        <v>34</v>
      </c>
      <c r="G66" s="685" t="s">
        <v>33</v>
      </c>
      <c r="H66" s="900" t="s">
        <v>44</v>
      </c>
      <c r="I66" s="150" t="s">
        <v>22</v>
      </c>
      <c r="J66" s="115">
        <v>256.5</v>
      </c>
      <c r="K66" s="116">
        <v>352</v>
      </c>
      <c r="L66" s="333">
        <v>424</v>
      </c>
      <c r="M66" s="495">
        <v>590.9</v>
      </c>
      <c r="N66" s="34" t="s">
        <v>55</v>
      </c>
      <c r="O66" s="100"/>
      <c r="P66" s="100"/>
      <c r="Q66" s="473"/>
      <c r="R66" s="236"/>
    </row>
    <row r="67" spans="1:18" ht="15" customHeight="1">
      <c r="A67" s="671"/>
      <c r="B67" s="674"/>
      <c r="C67" s="889"/>
      <c r="D67" s="889"/>
      <c r="E67" s="683"/>
      <c r="F67" s="909" t="s">
        <v>47</v>
      </c>
      <c r="G67" s="685"/>
      <c r="H67" s="900"/>
      <c r="I67" s="106" t="s">
        <v>103</v>
      </c>
      <c r="J67" s="200">
        <v>51.3</v>
      </c>
      <c r="K67" s="103">
        <v>51.4</v>
      </c>
      <c r="L67" s="50"/>
      <c r="M67" s="495"/>
      <c r="N67" s="34" t="s">
        <v>63</v>
      </c>
      <c r="O67" s="100">
        <v>40</v>
      </c>
      <c r="P67" s="100">
        <v>60</v>
      </c>
      <c r="Q67" s="473">
        <v>80</v>
      </c>
      <c r="R67" s="236">
        <v>100</v>
      </c>
    </row>
    <row r="68" spans="1:18" ht="15" customHeight="1">
      <c r="A68" s="671"/>
      <c r="B68" s="674"/>
      <c r="C68" s="889"/>
      <c r="D68" s="889"/>
      <c r="E68" s="683"/>
      <c r="F68" s="910"/>
      <c r="G68" s="685"/>
      <c r="H68" s="900"/>
      <c r="I68" s="106" t="s">
        <v>79</v>
      </c>
      <c r="J68" s="200">
        <v>580.9</v>
      </c>
      <c r="K68" s="103">
        <v>581.70000000000005</v>
      </c>
      <c r="L68" s="142"/>
      <c r="M68" s="142"/>
      <c r="N68" s="34"/>
      <c r="O68" s="100"/>
      <c r="P68" s="100"/>
      <c r="Q68" s="473"/>
      <c r="R68" s="236"/>
    </row>
    <row r="69" spans="1:18" ht="15" customHeight="1">
      <c r="A69" s="671"/>
      <c r="B69" s="674"/>
      <c r="C69" s="889"/>
      <c r="D69" s="889"/>
      <c r="E69" s="683"/>
      <c r="F69" s="910"/>
      <c r="G69" s="685"/>
      <c r="H69" s="900"/>
      <c r="I69" s="106" t="s">
        <v>85</v>
      </c>
      <c r="J69" s="200">
        <v>76.8</v>
      </c>
      <c r="K69" s="103"/>
      <c r="L69" s="142"/>
      <c r="M69" s="142"/>
      <c r="N69" s="34"/>
      <c r="O69" s="100"/>
      <c r="P69" s="100"/>
      <c r="Q69" s="473"/>
      <c r="R69" s="236"/>
    </row>
    <row r="70" spans="1:18" ht="15" customHeight="1">
      <c r="A70" s="671"/>
      <c r="B70" s="674"/>
      <c r="C70" s="889"/>
      <c r="D70" s="889"/>
      <c r="E70" s="683"/>
      <c r="F70" s="910"/>
      <c r="G70" s="685"/>
      <c r="H70" s="900"/>
      <c r="I70" s="114" t="s">
        <v>62</v>
      </c>
      <c r="J70" s="255"/>
      <c r="K70" s="140"/>
      <c r="L70" s="141"/>
      <c r="M70" s="141"/>
      <c r="N70" s="34"/>
      <c r="O70" s="100"/>
      <c r="P70" s="100"/>
      <c r="Q70" s="473"/>
      <c r="R70" s="236"/>
    </row>
    <row r="71" spans="1:18" ht="15" customHeight="1" thickBot="1">
      <c r="A71" s="672"/>
      <c r="B71" s="675"/>
      <c r="C71" s="890"/>
      <c r="D71" s="890"/>
      <c r="E71" s="684"/>
      <c r="F71" s="911"/>
      <c r="G71" s="686"/>
      <c r="H71" s="901"/>
      <c r="I71" s="90" t="s">
        <v>6</v>
      </c>
      <c r="J71" s="237">
        <f t="shared" ref="J71:L71" si="10">SUM(J66:J70)</f>
        <v>965.5</v>
      </c>
      <c r="K71" s="238">
        <f t="shared" si="10"/>
        <v>985.1</v>
      </c>
      <c r="L71" s="238">
        <f t="shared" si="10"/>
        <v>424</v>
      </c>
      <c r="M71" s="238">
        <f t="shared" ref="M71" si="11">SUM(M66:M70)</f>
        <v>590.9</v>
      </c>
      <c r="N71" s="35"/>
      <c r="O71" s="101"/>
      <c r="P71" s="101"/>
      <c r="Q71" s="475"/>
      <c r="R71" s="490"/>
    </row>
    <row r="72" spans="1:18" ht="16.5" customHeight="1">
      <c r="A72" s="670" t="s">
        <v>7</v>
      </c>
      <c r="B72" s="673" t="s">
        <v>5</v>
      </c>
      <c r="C72" s="863" t="s">
        <v>24</v>
      </c>
      <c r="D72" s="863"/>
      <c r="E72" s="679" t="s">
        <v>72</v>
      </c>
      <c r="F72" s="157"/>
      <c r="G72" s="689" t="s">
        <v>33</v>
      </c>
      <c r="H72" s="904" t="s">
        <v>149</v>
      </c>
      <c r="I72" s="239" t="s">
        <v>22</v>
      </c>
      <c r="J72" s="143">
        <v>35</v>
      </c>
      <c r="K72" s="75">
        <v>15</v>
      </c>
      <c r="L72" s="75">
        <v>15</v>
      </c>
      <c r="M72" s="75"/>
      <c r="N72" s="234" t="s">
        <v>73</v>
      </c>
      <c r="O72" s="283">
        <v>1</v>
      </c>
      <c r="P72" s="283"/>
      <c r="Q72" s="476"/>
      <c r="R72" s="284"/>
    </row>
    <row r="73" spans="1:18" ht="15.75" customHeight="1">
      <c r="A73" s="671"/>
      <c r="B73" s="674"/>
      <c r="C73" s="864"/>
      <c r="D73" s="864"/>
      <c r="E73" s="680"/>
      <c r="F73" s="739" t="s">
        <v>71</v>
      </c>
      <c r="G73" s="685"/>
      <c r="H73" s="900"/>
      <c r="I73" s="36"/>
      <c r="J73" s="69"/>
      <c r="K73" s="413"/>
      <c r="L73" s="50"/>
      <c r="M73" s="413"/>
      <c r="N73" s="222" t="s">
        <v>98</v>
      </c>
      <c r="O73" s="283"/>
      <c r="P73" s="283"/>
      <c r="Q73" s="476">
        <v>1</v>
      </c>
      <c r="R73" s="284"/>
    </row>
    <row r="74" spans="1:18" ht="16.5" customHeight="1">
      <c r="A74" s="671"/>
      <c r="B74" s="674"/>
      <c r="C74" s="864"/>
      <c r="D74" s="864"/>
      <c r="E74" s="680"/>
      <c r="F74" s="740"/>
      <c r="G74" s="685"/>
      <c r="H74" s="900"/>
      <c r="I74" s="28"/>
      <c r="J74" s="55"/>
      <c r="K74" s="442"/>
      <c r="L74" s="51"/>
      <c r="M74" s="442"/>
      <c r="N74" s="235"/>
      <c r="O74" s="100"/>
      <c r="P74" s="100"/>
      <c r="Q74" s="98"/>
      <c r="R74" s="236"/>
    </row>
    <row r="75" spans="1:18" ht="15" customHeight="1" thickBot="1">
      <c r="A75" s="672"/>
      <c r="B75" s="675"/>
      <c r="C75" s="865"/>
      <c r="D75" s="865"/>
      <c r="E75" s="62"/>
      <c r="F75" s="741"/>
      <c r="G75" s="686"/>
      <c r="H75" s="901"/>
      <c r="I75" s="91" t="s">
        <v>6</v>
      </c>
      <c r="J75" s="113">
        <f>J72+J73</f>
        <v>35</v>
      </c>
      <c r="K75" s="76">
        <f t="shared" ref="K75:L75" si="12">K72</f>
        <v>15</v>
      </c>
      <c r="L75" s="113">
        <f t="shared" si="12"/>
        <v>15</v>
      </c>
      <c r="M75" s="113">
        <f t="shared" ref="M75" si="13">M72</f>
        <v>0</v>
      </c>
      <c r="N75" s="168"/>
      <c r="O75" s="104"/>
      <c r="P75" s="104"/>
      <c r="Q75" s="474"/>
      <c r="R75" s="489"/>
    </row>
    <row r="76" spans="1:18" ht="15.75" customHeight="1" thickBot="1">
      <c r="A76" s="158" t="s">
        <v>7</v>
      </c>
      <c r="B76" s="165" t="s">
        <v>5</v>
      </c>
      <c r="C76" s="757" t="s">
        <v>8</v>
      </c>
      <c r="D76" s="758"/>
      <c r="E76" s="758"/>
      <c r="F76" s="758"/>
      <c r="G76" s="758"/>
      <c r="H76" s="758"/>
      <c r="I76" s="758"/>
      <c r="J76" s="144">
        <f>J75+J71+J65</f>
        <v>2575.1999999999998</v>
      </c>
      <c r="K76" s="144">
        <f t="shared" ref="K76:M76" si="14">K75+K71+K65</f>
        <v>1108.0999999999999</v>
      </c>
      <c r="L76" s="144">
        <f t="shared" si="14"/>
        <v>789</v>
      </c>
      <c r="M76" s="144">
        <f t="shared" si="14"/>
        <v>940.9</v>
      </c>
      <c r="N76" s="426"/>
      <c r="O76" s="163"/>
      <c r="P76" s="163"/>
      <c r="Q76" s="436"/>
      <c r="R76" s="67"/>
    </row>
    <row r="77" spans="1:18" ht="15.75" customHeight="1" thickBot="1">
      <c r="A77" s="17" t="s">
        <v>7</v>
      </c>
      <c r="B77" s="759" t="s">
        <v>9</v>
      </c>
      <c r="C77" s="760"/>
      <c r="D77" s="760"/>
      <c r="E77" s="760"/>
      <c r="F77" s="760"/>
      <c r="G77" s="760"/>
      <c r="H77" s="760"/>
      <c r="I77" s="760"/>
      <c r="J77" s="118">
        <f t="shared" ref="J77:L77" si="15">SUM(J76)</f>
        <v>2575.1999999999998</v>
      </c>
      <c r="K77" s="54">
        <f t="shared" si="15"/>
        <v>1108.0999999999999</v>
      </c>
      <c r="L77" s="54">
        <f t="shared" si="15"/>
        <v>789</v>
      </c>
      <c r="M77" s="54">
        <f t="shared" ref="M77" si="16">SUM(M76)</f>
        <v>940.9</v>
      </c>
      <c r="N77" s="428"/>
      <c r="O77" s="164"/>
      <c r="P77" s="164"/>
      <c r="Q77" s="429"/>
      <c r="R77" s="64"/>
    </row>
    <row r="78" spans="1:18" ht="15.75" customHeight="1" thickBot="1">
      <c r="A78" s="10" t="s">
        <v>5</v>
      </c>
      <c r="B78" s="761" t="s">
        <v>17</v>
      </c>
      <c r="C78" s="762"/>
      <c r="D78" s="762"/>
      <c r="E78" s="762"/>
      <c r="F78" s="762"/>
      <c r="G78" s="762"/>
      <c r="H78" s="762"/>
      <c r="I78" s="762"/>
      <c r="J78" s="145">
        <f>SUM(J56,J77)</f>
        <v>2940</v>
      </c>
      <c r="K78" s="93">
        <f>SUM(K56,K77)</f>
        <v>1468.4</v>
      </c>
      <c r="L78" s="93">
        <f>SUM(L56,L77)</f>
        <v>982.3</v>
      </c>
      <c r="M78" s="93">
        <f>SUM(M56,M77)</f>
        <v>940.9</v>
      </c>
      <c r="N78" s="430"/>
      <c r="O78" s="169"/>
      <c r="P78" s="169"/>
      <c r="Q78" s="431"/>
      <c r="R78" s="65"/>
    </row>
    <row r="79" spans="1:18" s="7" customFormat="1" ht="17.25" customHeight="1">
      <c r="A79" s="925" t="s">
        <v>147</v>
      </c>
      <c r="B79" s="656"/>
      <c r="C79" s="656"/>
      <c r="D79" s="656"/>
      <c r="E79" s="656"/>
      <c r="F79" s="656"/>
      <c r="G79" s="656"/>
      <c r="H79" s="656"/>
      <c r="I79" s="656"/>
      <c r="J79" s="656"/>
      <c r="K79" s="656"/>
      <c r="L79" s="656"/>
      <c r="M79" s="656"/>
      <c r="N79" s="656"/>
      <c r="O79" s="350"/>
      <c r="P79" s="350"/>
      <c r="Q79" s="427"/>
      <c r="R79" s="350"/>
    </row>
    <row r="80" spans="1:18" s="7" customFormat="1" ht="17.25" customHeight="1">
      <c r="A80" s="926"/>
      <c r="B80" s="926"/>
      <c r="C80" s="926"/>
      <c r="D80" s="926"/>
      <c r="E80" s="926"/>
      <c r="F80" s="926"/>
      <c r="G80" s="926"/>
      <c r="H80" s="926"/>
      <c r="I80" s="926"/>
      <c r="J80" s="926"/>
      <c r="K80" s="926"/>
      <c r="L80" s="926"/>
      <c r="M80" s="926"/>
      <c r="N80" s="926"/>
      <c r="O80" s="63"/>
      <c r="P80" s="63"/>
      <c r="Q80" s="433"/>
      <c r="R80" s="63"/>
    </row>
    <row r="81" spans="1:18" s="8" customFormat="1" ht="14.25" customHeight="1" thickBot="1">
      <c r="A81" s="756" t="s">
        <v>13</v>
      </c>
      <c r="B81" s="756"/>
      <c r="C81" s="756"/>
      <c r="D81" s="756"/>
      <c r="E81" s="756"/>
      <c r="F81" s="756"/>
      <c r="G81" s="756"/>
      <c r="H81" s="756"/>
      <c r="I81" s="756"/>
      <c r="J81" s="170"/>
      <c r="K81" s="170"/>
      <c r="L81" s="170"/>
      <c r="M81" s="418"/>
      <c r="N81" s="1"/>
      <c r="O81" s="1"/>
      <c r="P81" s="1"/>
      <c r="Q81" s="1"/>
      <c r="R81" s="1"/>
    </row>
    <row r="82" spans="1:18" ht="76.5" customHeight="1" thickBot="1">
      <c r="A82" s="927" t="s">
        <v>10</v>
      </c>
      <c r="B82" s="928"/>
      <c r="C82" s="928"/>
      <c r="D82" s="928"/>
      <c r="E82" s="928"/>
      <c r="F82" s="928"/>
      <c r="G82" s="928"/>
      <c r="H82" s="928"/>
      <c r="I82" s="929"/>
      <c r="J82" s="503" t="s">
        <v>105</v>
      </c>
      <c r="K82" s="503" t="s">
        <v>148</v>
      </c>
      <c r="L82" s="285" t="s">
        <v>91</v>
      </c>
      <c r="M82" s="285" t="s">
        <v>143</v>
      </c>
      <c r="N82" s="7"/>
      <c r="O82" s="7"/>
      <c r="P82" s="7"/>
      <c r="Q82" s="7"/>
      <c r="R82" s="7"/>
    </row>
    <row r="83" spans="1:18" ht="14.25" customHeight="1">
      <c r="A83" s="747" t="s">
        <v>14</v>
      </c>
      <c r="B83" s="748"/>
      <c r="C83" s="748"/>
      <c r="D83" s="748"/>
      <c r="E83" s="748"/>
      <c r="F83" s="748"/>
      <c r="G83" s="748"/>
      <c r="H83" s="748"/>
      <c r="I83" s="749"/>
      <c r="J83" s="421">
        <f>J84+J90</f>
        <v>2940</v>
      </c>
      <c r="K83" s="109">
        <f>K84+K90</f>
        <v>1468.4</v>
      </c>
      <c r="L83" s="109">
        <f>L84+L90</f>
        <v>982.3</v>
      </c>
      <c r="M83" s="109">
        <f>M84+M90</f>
        <v>940.9</v>
      </c>
      <c r="N83" s="7"/>
      <c r="O83" s="7"/>
      <c r="P83" s="7"/>
      <c r="Q83" s="7"/>
      <c r="R83" s="7"/>
    </row>
    <row r="84" spans="1:18" s="25" customFormat="1" ht="14.25" customHeight="1">
      <c r="A84" s="750" t="s">
        <v>49</v>
      </c>
      <c r="B84" s="751"/>
      <c r="C84" s="751"/>
      <c r="D84" s="751"/>
      <c r="E84" s="751"/>
      <c r="F84" s="751"/>
      <c r="G84" s="751"/>
      <c r="H84" s="751"/>
      <c r="I84" s="752"/>
      <c r="J84" s="422">
        <f>SUM(J85:J89)</f>
        <v>2253.1999999999998</v>
      </c>
      <c r="K84" s="42">
        <f>SUM(K85:K89)</f>
        <v>1468.4</v>
      </c>
      <c r="L84" s="42">
        <f>SUM(L85:L89)</f>
        <v>982.3</v>
      </c>
      <c r="M84" s="42">
        <f>SUM(M85:M89)</f>
        <v>940.9</v>
      </c>
      <c r="N84" s="7"/>
      <c r="O84" s="7"/>
      <c r="P84" s="7"/>
      <c r="Q84" s="7"/>
      <c r="R84" s="7"/>
    </row>
    <row r="85" spans="1:18" ht="14.25" customHeight="1">
      <c r="A85" s="753" t="s">
        <v>19</v>
      </c>
      <c r="B85" s="754"/>
      <c r="C85" s="754"/>
      <c r="D85" s="754"/>
      <c r="E85" s="754"/>
      <c r="F85" s="754"/>
      <c r="G85" s="754"/>
      <c r="H85" s="754"/>
      <c r="I85" s="755"/>
      <c r="J85" s="420">
        <f>SUMIF(I13:I78,"SB",J13:J78)</f>
        <v>1535.5</v>
      </c>
      <c r="K85" s="52">
        <f>SUMIF(I12:I78,"SB",K12:K78)</f>
        <v>708.7</v>
      </c>
      <c r="L85" s="52">
        <f>SUMIF(I12:I78,"SB",L12:L78)</f>
        <v>982.3</v>
      </c>
      <c r="M85" s="52">
        <f>SUMIF(I12:I78,"SB",M12:M78)</f>
        <v>940.9</v>
      </c>
      <c r="N85" s="7"/>
      <c r="O85" s="7"/>
      <c r="P85" s="7"/>
      <c r="Q85" s="7"/>
      <c r="R85" s="7"/>
    </row>
    <row r="86" spans="1:18" ht="29.25" customHeight="1">
      <c r="A86" s="753" t="s">
        <v>89</v>
      </c>
      <c r="B86" s="754"/>
      <c r="C86" s="754"/>
      <c r="D86" s="754"/>
      <c r="E86" s="754"/>
      <c r="F86" s="754"/>
      <c r="G86" s="754"/>
      <c r="H86" s="754"/>
      <c r="I86" s="755"/>
      <c r="J86" s="420">
        <f>SUMIF(I12:I78,"SB(ESA)",J12:J78)</f>
        <v>19.399999999999999</v>
      </c>
      <c r="K86" s="52">
        <f>SUMIF(I12:I78,"SB(esA)",K12:K78)</f>
        <v>12</v>
      </c>
      <c r="L86" s="52">
        <f>SUMIF(I12:I78,"SB(esA)",L12:L78)</f>
        <v>0</v>
      </c>
      <c r="M86" s="52">
        <f>SUMIF(I12:I78,"SB(esA)",M12:M78)</f>
        <v>0</v>
      </c>
      <c r="N86" s="7"/>
      <c r="O86" s="7"/>
      <c r="P86" s="7"/>
      <c r="Q86" s="7"/>
      <c r="R86" s="7"/>
    </row>
    <row r="87" spans="1:18" ht="15.75" customHeight="1">
      <c r="A87" s="753" t="s">
        <v>90</v>
      </c>
      <c r="B87" s="754"/>
      <c r="C87" s="754"/>
      <c r="D87" s="754"/>
      <c r="E87" s="754"/>
      <c r="F87" s="754"/>
      <c r="G87" s="754"/>
      <c r="H87" s="754"/>
      <c r="I87" s="755"/>
      <c r="J87" s="420">
        <f>SUMIF(I13:I78,"SB(es)",J13:J78)</f>
        <v>647</v>
      </c>
      <c r="K87" s="52">
        <f>SUMIF(I13:I78,"SB(es)",K13:K78)</f>
        <v>696.3</v>
      </c>
      <c r="L87" s="52">
        <f>SUMIF(I13:I78,"SB(es)",L13:L78)</f>
        <v>0</v>
      </c>
      <c r="M87" s="52">
        <f>SUMIF(I13:I78,"SB(es)",M13:M78)</f>
        <v>0</v>
      </c>
      <c r="O87" s="7"/>
      <c r="P87" s="7"/>
      <c r="Q87" s="7"/>
      <c r="R87" s="7"/>
    </row>
    <row r="88" spans="1:18" ht="14.25" customHeight="1">
      <c r="A88" s="779" t="s">
        <v>46</v>
      </c>
      <c r="B88" s="780"/>
      <c r="C88" s="780"/>
      <c r="D88" s="780"/>
      <c r="E88" s="780"/>
      <c r="F88" s="780"/>
      <c r="G88" s="780"/>
      <c r="H88" s="780"/>
      <c r="I88" s="781"/>
      <c r="J88" s="420">
        <f>SUMIF(I14:I78,"SB(VB)",J14:J78)</f>
        <v>51.3</v>
      </c>
      <c r="K88" s="52">
        <f>SUMIF(I13:I78,"SB(VB)",K13:K78)</f>
        <v>51.4</v>
      </c>
      <c r="L88" s="52">
        <f>SUMIF(I13:I78,"SB(VB)",L13:L78)</f>
        <v>0</v>
      </c>
      <c r="M88" s="52">
        <f>SUMIF(I13:I78,"SB(VB)",M13:M78)</f>
        <v>0</v>
      </c>
      <c r="O88" s="7"/>
      <c r="P88" s="7"/>
      <c r="Q88" s="7"/>
      <c r="R88" s="7"/>
    </row>
    <row r="89" spans="1:18" ht="14.25" customHeight="1">
      <c r="A89" s="779" t="s">
        <v>20</v>
      </c>
      <c r="B89" s="780"/>
      <c r="C89" s="780"/>
      <c r="D89" s="780"/>
      <c r="E89" s="780"/>
      <c r="F89" s="780"/>
      <c r="G89" s="780"/>
      <c r="H89" s="780"/>
      <c r="I89" s="781"/>
      <c r="J89" s="420">
        <f>SUMIF(I12:I78,"SB(P)",J12:J78)</f>
        <v>0</v>
      </c>
      <c r="K89" s="52">
        <f>SUMIF(I12:I78,"SB(P)",K12:K78)</f>
        <v>0</v>
      </c>
      <c r="L89" s="52">
        <f>SUMIF(I12:I78,"SB(P)",L12:L78)</f>
        <v>0</v>
      </c>
      <c r="M89" s="52">
        <f>SUMIF(J12:J78,"SB(P)",M12:M78)</f>
        <v>0</v>
      </c>
      <c r="N89" s="12"/>
    </row>
    <row r="90" spans="1:18" ht="15.75" customHeight="1">
      <c r="A90" s="782" t="s">
        <v>86</v>
      </c>
      <c r="B90" s="783"/>
      <c r="C90" s="783"/>
      <c r="D90" s="783"/>
      <c r="E90" s="783"/>
      <c r="F90" s="783"/>
      <c r="G90" s="23"/>
      <c r="H90" s="23"/>
      <c r="I90" s="24"/>
      <c r="J90" s="424">
        <f>SUMIF(I13:I78,"sb(l)",J13:J78)</f>
        <v>686.8</v>
      </c>
      <c r="K90" s="44">
        <f>SUMIF(I14:I78,"sb(l)",K14:K78)</f>
        <v>0</v>
      </c>
      <c r="L90" s="44">
        <f>SUMIF(I14:I78,"sb(l)",L14:L78)</f>
        <v>0</v>
      </c>
      <c r="M90" s="44">
        <f>SUMIF(J14:J78,"sb(l)",M14:M78)</f>
        <v>0</v>
      </c>
      <c r="N90" s="12"/>
    </row>
    <row r="91" spans="1:18" ht="14.25" customHeight="1">
      <c r="A91" s="784" t="s">
        <v>15</v>
      </c>
      <c r="B91" s="785"/>
      <c r="C91" s="785"/>
      <c r="D91" s="785"/>
      <c r="E91" s="785"/>
      <c r="F91" s="785"/>
      <c r="G91" s="785"/>
      <c r="H91" s="785"/>
      <c r="I91" s="786"/>
      <c r="J91" s="425">
        <f>J92+J94+J93</f>
        <v>0</v>
      </c>
      <c r="K91" s="110">
        <f>K92+K94+K93</f>
        <v>0</v>
      </c>
      <c r="L91" s="110">
        <f>L92+L94+L93</f>
        <v>0</v>
      </c>
      <c r="M91" s="110">
        <f>M92+M94+M93</f>
        <v>0</v>
      </c>
    </row>
    <row r="92" spans="1:18" ht="14.25" customHeight="1">
      <c r="A92" s="770" t="s">
        <v>21</v>
      </c>
      <c r="B92" s="771"/>
      <c r="C92" s="771"/>
      <c r="D92" s="771"/>
      <c r="E92" s="771"/>
      <c r="F92" s="771"/>
      <c r="G92" s="771"/>
      <c r="H92" s="771"/>
      <c r="I92" s="772"/>
      <c r="J92" s="420">
        <f>SUMIF(I13:I74,"ES",J13:J74)</f>
        <v>0</v>
      </c>
      <c r="K92" s="43">
        <f>SUMIF(I13:I78,"ES",K13:K78)</f>
        <v>0</v>
      </c>
      <c r="L92" s="43">
        <f>SUMIF(I13:I78,"ES",L13:L78)</f>
        <v>0</v>
      </c>
      <c r="M92" s="43">
        <f>SUMIF(J13:J78,"ES",M13:M78)</f>
        <v>0</v>
      </c>
    </row>
    <row r="93" spans="1:18" ht="14.25" customHeight="1">
      <c r="A93" s="776" t="s">
        <v>102</v>
      </c>
      <c r="B93" s="777"/>
      <c r="C93" s="777"/>
      <c r="D93" s="777"/>
      <c r="E93" s="777"/>
      <c r="F93" s="777"/>
      <c r="G93" s="777"/>
      <c r="H93" s="777"/>
      <c r="I93" s="778"/>
      <c r="J93" s="420">
        <f>SUMIF(I14:I75,"LRVB",J14:J75)</f>
        <v>0</v>
      </c>
      <c r="K93" s="43">
        <f>SUMIF(I14:I78,"LRVB",K14:K78)</f>
        <v>0</v>
      </c>
      <c r="L93" s="254"/>
      <c r="M93" s="254"/>
    </row>
    <row r="94" spans="1:18" s="3" customFormat="1" ht="16.5" customHeight="1">
      <c r="A94" s="770" t="s">
        <v>64</v>
      </c>
      <c r="B94" s="771"/>
      <c r="C94" s="771"/>
      <c r="D94" s="771"/>
      <c r="E94" s="771"/>
      <c r="F94" s="771"/>
      <c r="G94" s="771"/>
      <c r="H94" s="771"/>
      <c r="I94" s="772"/>
      <c r="J94" s="420">
        <f>SUMIF(I12:I80,"Kt",J12:J80)</f>
        <v>0</v>
      </c>
      <c r="K94" s="52">
        <f>SUMIF(I12:I78,"Kt",K12:K78)</f>
        <v>0</v>
      </c>
      <c r="L94" s="52">
        <f>SUMIF(I12:I78,"Kt",L12:L78)</f>
        <v>0</v>
      </c>
      <c r="M94" s="52">
        <f>SUMIF(J12:J78,"Kt",M12:M78)</f>
        <v>0</v>
      </c>
    </row>
    <row r="95" spans="1:18" s="3" customFormat="1" ht="18" customHeight="1" thickBot="1">
      <c r="A95" s="773" t="s">
        <v>16</v>
      </c>
      <c r="B95" s="774"/>
      <c r="C95" s="774"/>
      <c r="D95" s="774"/>
      <c r="E95" s="774"/>
      <c r="F95" s="774"/>
      <c r="G95" s="774"/>
      <c r="H95" s="774"/>
      <c r="I95" s="775"/>
      <c r="J95" s="423">
        <f>SUM(J83,J91)</f>
        <v>2940</v>
      </c>
      <c r="K95" s="111">
        <f>SUM(K83,K91)</f>
        <v>1468.4</v>
      </c>
      <c r="L95" s="111">
        <f>SUM(L83,L91)</f>
        <v>982.3</v>
      </c>
      <c r="M95" s="111">
        <f>SUM(M83,M91)</f>
        <v>940.9</v>
      </c>
    </row>
    <row r="96" spans="1:18" s="3" customFormat="1">
      <c r="G96" s="4"/>
      <c r="H96" s="4"/>
      <c r="I96" s="5"/>
      <c r="J96" s="14"/>
      <c r="K96" s="14"/>
      <c r="L96" s="14"/>
      <c r="M96" s="14"/>
    </row>
    <row r="97" spans="7:11" s="3" customFormat="1">
      <c r="G97" s="4"/>
      <c r="H97" s="4"/>
      <c r="I97" s="5"/>
      <c r="K97" s="12"/>
    </row>
    <row r="98" spans="7:11" s="3" customFormat="1">
      <c r="G98" s="4"/>
      <c r="H98" s="4"/>
      <c r="I98" s="5"/>
      <c r="J98" s="12"/>
      <c r="K98" s="12"/>
    </row>
    <row r="99" spans="7:11" s="3" customFormat="1">
      <c r="G99" s="4"/>
      <c r="H99" s="4"/>
      <c r="I99" s="5"/>
    </row>
  </sheetData>
  <mergeCells count="129">
    <mergeCell ref="M6:M8"/>
    <mergeCell ref="M28:M34"/>
    <mergeCell ref="M35:M38"/>
    <mergeCell ref="A85:I85"/>
    <mergeCell ref="A88:I88"/>
    <mergeCell ref="A89:I89"/>
    <mergeCell ref="A82:I82"/>
    <mergeCell ref="A83:I83"/>
    <mergeCell ref="A84:I84"/>
    <mergeCell ref="A87:I87"/>
    <mergeCell ref="A86:I86"/>
    <mergeCell ref="D66:D71"/>
    <mergeCell ref="E66:E71"/>
    <mergeCell ref="B57:N57"/>
    <mergeCell ref="C58:N58"/>
    <mergeCell ref="A59:A65"/>
    <mergeCell ref="B59:B65"/>
    <mergeCell ref="C59:C65"/>
    <mergeCell ref="D59:D65"/>
    <mergeCell ref="G59:G65"/>
    <mergeCell ref="H59:H65"/>
    <mergeCell ref="G66:G71"/>
    <mergeCell ref="H66:H71"/>
    <mergeCell ref="F60:F65"/>
    <mergeCell ref="A94:I94"/>
    <mergeCell ref="A95:I95"/>
    <mergeCell ref="A90:F90"/>
    <mergeCell ref="A91:I91"/>
    <mergeCell ref="A92:I92"/>
    <mergeCell ref="A93:I93"/>
    <mergeCell ref="A81:I81"/>
    <mergeCell ref="G72:G75"/>
    <mergeCell ref="H72:H75"/>
    <mergeCell ref="F73:F75"/>
    <mergeCell ref="C76:I76"/>
    <mergeCell ref="A72:A75"/>
    <mergeCell ref="B72:B75"/>
    <mergeCell ref="C72:C75"/>
    <mergeCell ref="D72:D75"/>
    <mergeCell ref="E72:E74"/>
    <mergeCell ref="A79:N79"/>
    <mergeCell ref="B77:I77"/>
    <mergeCell ref="B78:I78"/>
    <mergeCell ref="A80:N80"/>
    <mergeCell ref="F67:F71"/>
    <mergeCell ref="N48:N49"/>
    <mergeCell ref="H52:H53"/>
    <mergeCell ref="C55:I55"/>
    <mergeCell ref="B56:I56"/>
    <mergeCell ref="E40:E41"/>
    <mergeCell ref="E44:E45"/>
    <mergeCell ref="E50:E51"/>
    <mergeCell ref="H50:H51"/>
    <mergeCell ref="E52:E53"/>
    <mergeCell ref="H48:H49"/>
    <mergeCell ref="E46:E47"/>
    <mergeCell ref="N46:N47"/>
    <mergeCell ref="H46:H47"/>
    <mergeCell ref="F40:F41"/>
    <mergeCell ref="N59:N60"/>
    <mergeCell ref="E63:E64"/>
    <mergeCell ref="J35:J38"/>
    <mergeCell ref="K35:K38"/>
    <mergeCell ref="L35:L38"/>
    <mergeCell ref="D35:D38"/>
    <mergeCell ref="E35:E38"/>
    <mergeCell ref="H35:H38"/>
    <mergeCell ref="I35:I38"/>
    <mergeCell ref="J28:J34"/>
    <mergeCell ref="K28:K34"/>
    <mergeCell ref="L28:L34"/>
    <mergeCell ref="D13:D17"/>
    <mergeCell ref="E13:E17"/>
    <mergeCell ref="F13:F17"/>
    <mergeCell ref="G13:G17"/>
    <mergeCell ref="H13:H17"/>
    <mergeCell ref="G24:G26"/>
    <mergeCell ref="H24:H26"/>
    <mergeCell ref="E25:E26"/>
    <mergeCell ref="G18:G21"/>
    <mergeCell ref="H18:H21"/>
    <mergeCell ref="J6:J8"/>
    <mergeCell ref="A9:N9"/>
    <mergeCell ref="A10:N10"/>
    <mergeCell ref="B11:N11"/>
    <mergeCell ref="A66:A71"/>
    <mergeCell ref="B66:B71"/>
    <mergeCell ref="C66:C71"/>
    <mergeCell ref="A28:A32"/>
    <mergeCell ref="B28:B32"/>
    <mergeCell ref="C28:C32"/>
    <mergeCell ref="D28:D32"/>
    <mergeCell ref="F28:F32"/>
    <mergeCell ref="G28:G32"/>
    <mergeCell ref="H28:H32"/>
    <mergeCell ref="I28:I34"/>
    <mergeCell ref="E28:E34"/>
    <mergeCell ref="C22:I22"/>
    <mergeCell ref="C23:N23"/>
    <mergeCell ref="F24:F26"/>
    <mergeCell ref="E59:E62"/>
    <mergeCell ref="C12:N12"/>
    <mergeCell ref="A13:A17"/>
    <mergeCell ref="B13:B17"/>
    <mergeCell ref="C13:C17"/>
    <mergeCell ref="A18:A21"/>
    <mergeCell ref="B18:B21"/>
    <mergeCell ref="C18:C21"/>
    <mergeCell ref="D18:D21"/>
    <mergeCell ref="E18:E21"/>
    <mergeCell ref="F18:F21"/>
    <mergeCell ref="N1:R1"/>
    <mergeCell ref="E2:N2"/>
    <mergeCell ref="A3:N3"/>
    <mergeCell ref="A4:N4"/>
    <mergeCell ref="A6:A8"/>
    <mergeCell ref="B6:B8"/>
    <mergeCell ref="C6:C8"/>
    <mergeCell ref="D6:D8"/>
    <mergeCell ref="E6:E8"/>
    <mergeCell ref="K6:K8"/>
    <mergeCell ref="L6:L8"/>
    <mergeCell ref="N6:R6"/>
    <mergeCell ref="N7:N8"/>
    <mergeCell ref="O7:R7"/>
    <mergeCell ref="F6:F8"/>
    <mergeCell ref="G6:G8"/>
    <mergeCell ref="H6:H8"/>
    <mergeCell ref="I6:I8"/>
  </mergeCells>
  <printOptions horizontalCentered="1"/>
  <pageMargins left="0" right="0" top="0.59055118110236227" bottom="0.19685039370078741" header="0" footer="0"/>
  <pageSetup paperSize="9" scale="79" orientation="landscape" r:id="rId1"/>
  <headerFooter alignWithMargins="0"/>
  <rowBreaks count="3" manualBreakCount="3">
    <brk id="27" max="22" man="1"/>
    <brk id="43" max="22" man="1"/>
    <brk id="71"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5</vt:i4>
      </vt:variant>
    </vt:vector>
  </HeadingPairs>
  <TitlesOfParts>
    <vt:vector size="8" baseType="lpstr">
      <vt:lpstr>Ataskaita</vt:lpstr>
      <vt:lpstr>Priemonių suvestinė</vt:lpstr>
      <vt:lpstr>Aiškinamoji lentelė </vt:lpstr>
      <vt:lpstr>'Aiškinamoji lentelė '!Print_Area</vt:lpstr>
      <vt:lpstr>Ataskaita!Print_Area</vt:lpstr>
      <vt:lpstr>'Priemonių suvestinė'!Print_Area</vt:lpstr>
      <vt:lpstr>'Aiškinamoji lentelė '!Print_Titles</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2019-02-27T06:17:20Z</cp:lastPrinted>
  <dcterms:created xsi:type="dcterms:W3CDTF">2007-07-27T10:32:34Z</dcterms:created>
  <dcterms:modified xsi:type="dcterms:W3CDTF">2019-03-06T07:43:37Z</dcterms:modified>
</cp:coreProperties>
</file>