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1-140pr\"/>
    </mc:Choice>
  </mc:AlternateContent>
  <bookViews>
    <workbookView xWindow="30" yWindow="885" windowWidth="15480" windowHeight="10500"/>
  </bookViews>
  <sheets>
    <sheet name="2 programa" sheetId="11" r:id="rId1"/>
    <sheet name="Lyginamasis variantas" sheetId="12" r:id="rId2"/>
    <sheet name="Aiškinamoji lentelė " sheetId="7" state="hidden" r:id="rId3"/>
  </sheets>
  <definedNames>
    <definedName name="_xlnm.Print_Area" localSheetId="0">'2 programa'!$A$1:$N$110</definedName>
    <definedName name="_xlnm.Print_Area" localSheetId="2">'Aiškinamoji lentelė '!$A$1:$P$101</definedName>
    <definedName name="_xlnm.Print_Area" localSheetId="1">'Lyginamasis variantas'!$A$1:$U$107</definedName>
    <definedName name="_xlnm.Print_Titles" localSheetId="0">'2 programa'!$9:$11</definedName>
    <definedName name="_xlnm.Print_Titles" localSheetId="2">'Aiškinamoji lentelė '!$6:$8</definedName>
    <definedName name="_xlnm.Print_Titles" localSheetId="1">'Lyginamasis variantas'!$7:$9</definedName>
  </definedNames>
  <calcPr calcId="162913" fullPrecision="0"/>
</workbook>
</file>

<file path=xl/calcChain.xml><?xml version="1.0" encoding="utf-8"?>
<calcChain xmlns="http://schemas.openxmlformats.org/spreadsheetml/2006/main">
  <c r="L98" i="7" l="1"/>
  <c r="L96" i="7"/>
  <c r="L93" i="7"/>
  <c r="J94" i="7" l="1"/>
  <c r="H51" i="11" l="1"/>
  <c r="H75" i="11"/>
  <c r="H74" i="11"/>
  <c r="J99" i="11"/>
  <c r="I99" i="11"/>
  <c r="H99" i="11"/>
  <c r="J98" i="11"/>
  <c r="I98" i="11"/>
  <c r="H98" i="11"/>
  <c r="J72" i="12"/>
  <c r="I73" i="12"/>
  <c r="I77" i="12" s="1"/>
  <c r="I72" i="12"/>
  <c r="J76" i="12"/>
  <c r="J49" i="12"/>
  <c r="I49" i="12"/>
  <c r="J51" i="12"/>
  <c r="J73" i="12"/>
  <c r="J75" i="12"/>
  <c r="P96" i="12"/>
  <c r="O96" i="12"/>
  <c r="N96" i="12"/>
  <c r="M96" i="12"/>
  <c r="L96" i="12"/>
  <c r="K96" i="12"/>
  <c r="J96" i="12"/>
  <c r="I96" i="12"/>
  <c r="H96" i="12"/>
  <c r="P95" i="12"/>
  <c r="O95" i="12"/>
  <c r="N95" i="12"/>
  <c r="L95" i="12"/>
  <c r="J95" i="12"/>
  <c r="K95" i="12"/>
  <c r="I95" i="12"/>
  <c r="H95" i="12"/>
  <c r="J53" i="7"/>
  <c r="J70" i="7"/>
  <c r="J69" i="7"/>
  <c r="L95" i="7"/>
  <c r="K95" i="7"/>
  <c r="J95" i="7"/>
  <c r="L94" i="7"/>
  <c r="K94" i="7"/>
  <c r="J77" i="12" l="1"/>
  <c r="J82" i="12" s="1"/>
  <c r="J83" i="12" s="1"/>
  <c r="J62" i="12"/>
  <c r="J63" i="12" s="1"/>
  <c r="J64" i="12" s="1"/>
  <c r="J46" i="12"/>
  <c r="I46" i="12"/>
  <c r="J26" i="12"/>
  <c r="J101" i="12"/>
  <c r="J100" i="12"/>
  <c r="J99" i="12"/>
  <c r="J97" i="12"/>
  <c r="J94" i="12"/>
  <c r="J93" i="12"/>
  <c r="J92" i="12"/>
  <c r="J91" i="12"/>
  <c r="J90" i="12"/>
  <c r="O101" i="12"/>
  <c r="N101" i="12"/>
  <c r="O100" i="12"/>
  <c r="N100" i="12"/>
  <c r="P100" i="12"/>
  <c r="O99" i="12"/>
  <c r="N99" i="12"/>
  <c r="O97" i="12"/>
  <c r="N97" i="12"/>
  <c r="O94" i="12"/>
  <c r="N94" i="12"/>
  <c r="O93" i="12"/>
  <c r="N93" i="12"/>
  <c r="N92" i="12"/>
  <c r="O92" i="12"/>
  <c r="O91" i="12"/>
  <c r="N91" i="12"/>
  <c r="O90" i="12"/>
  <c r="N90" i="12"/>
  <c r="L101" i="12"/>
  <c r="K101" i="12"/>
  <c r="L100" i="12"/>
  <c r="K100" i="12"/>
  <c r="L99" i="12"/>
  <c r="K99" i="12"/>
  <c r="M97" i="12"/>
  <c r="L97" i="12"/>
  <c r="K97" i="12"/>
  <c r="L94" i="12"/>
  <c r="K94" i="12"/>
  <c r="K93" i="12"/>
  <c r="L93" i="12"/>
  <c r="M94" i="12"/>
  <c r="M93" i="12"/>
  <c r="L92" i="12"/>
  <c r="K92" i="12"/>
  <c r="L91" i="12"/>
  <c r="K91" i="12"/>
  <c r="L90" i="12"/>
  <c r="K90" i="12"/>
  <c r="I101" i="12"/>
  <c r="H100" i="12"/>
  <c r="I99" i="12"/>
  <c r="H99" i="12"/>
  <c r="I97" i="12"/>
  <c r="H97" i="12"/>
  <c r="I94" i="12"/>
  <c r="H94" i="12"/>
  <c r="I93" i="12"/>
  <c r="H93" i="12"/>
  <c r="I92" i="12"/>
  <c r="H92" i="12"/>
  <c r="I91" i="12"/>
  <c r="H91" i="12"/>
  <c r="I90" i="12"/>
  <c r="H90" i="12"/>
  <c r="O81" i="12"/>
  <c r="O77" i="12"/>
  <c r="O70" i="12"/>
  <c r="O63" i="12"/>
  <c r="O62" i="12"/>
  <c r="O46" i="12"/>
  <c r="O22" i="12"/>
  <c r="O18" i="12"/>
  <c r="N81" i="12"/>
  <c r="N77" i="12"/>
  <c r="N70" i="12"/>
  <c r="N62" i="12"/>
  <c r="N46" i="12"/>
  <c r="N22" i="12"/>
  <c r="N18" i="12"/>
  <c r="L81" i="12"/>
  <c r="L77" i="12"/>
  <c r="L70" i="12"/>
  <c r="L62" i="12"/>
  <c r="L46" i="12"/>
  <c r="L22" i="12"/>
  <c r="L18" i="12"/>
  <c r="K81" i="12"/>
  <c r="K77" i="12"/>
  <c r="K70" i="12"/>
  <c r="K62" i="12"/>
  <c r="K46" i="12"/>
  <c r="K22" i="12"/>
  <c r="K18" i="12"/>
  <c r="I100" i="12"/>
  <c r="I81" i="12"/>
  <c r="I70" i="12"/>
  <c r="I62" i="12"/>
  <c r="I22" i="12"/>
  <c r="I18" i="12"/>
  <c r="H101" i="12"/>
  <c r="H81" i="12"/>
  <c r="H77" i="12"/>
  <c r="H70" i="12"/>
  <c r="H62" i="12"/>
  <c r="H46" i="12"/>
  <c r="H22" i="12"/>
  <c r="H18" i="12"/>
  <c r="P101" i="12"/>
  <c r="M101" i="12"/>
  <c r="P99" i="12"/>
  <c r="M99" i="12"/>
  <c r="P97" i="12"/>
  <c r="P94" i="12"/>
  <c r="P93" i="12"/>
  <c r="P92" i="12"/>
  <c r="P91" i="12"/>
  <c r="M91" i="12"/>
  <c r="P90" i="12"/>
  <c r="P81" i="12"/>
  <c r="M81" i="12"/>
  <c r="P77" i="12"/>
  <c r="M77" i="12"/>
  <c r="P70" i="12"/>
  <c r="M70" i="12"/>
  <c r="P62" i="12"/>
  <c r="M62" i="12"/>
  <c r="P46" i="12"/>
  <c r="M46" i="12"/>
  <c r="P22" i="12"/>
  <c r="M22" i="12"/>
  <c r="P18" i="12"/>
  <c r="M18" i="12"/>
  <c r="I89" i="12" l="1"/>
  <c r="J84" i="12"/>
  <c r="J98" i="12"/>
  <c r="J89" i="12"/>
  <c r="J88" i="12" s="1"/>
  <c r="O98" i="12"/>
  <c r="N98" i="12"/>
  <c r="O89" i="12"/>
  <c r="O88" i="12" s="1"/>
  <c r="L98" i="12"/>
  <c r="L23" i="12"/>
  <c r="H23" i="12"/>
  <c r="H82" i="12"/>
  <c r="H83" i="12" s="1"/>
  <c r="I23" i="12"/>
  <c r="I98" i="12"/>
  <c r="K98" i="12"/>
  <c r="N63" i="12"/>
  <c r="N23" i="12"/>
  <c r="N64" i="12" s="1"/>
  <c r="M63" i="12"/>
  <c r="K63" i="12"/>
  <c r="L82" i="12"/>
  <c r="L83" i="12" s="1"/>
  <c r="P63" i="12"/>
  <c r="P82" i="12"/>
  <c r="P83" i="12" s="1"/>
  <c r="K82" i="12"/>
  <c r="K83" i="12" s="1"/>
  <c r="L63" i="12"/>
  <c r="L64" i="12" s="1"/>
  <c r="L84" i="12" s="1"/>
  <c r="N82" i="12"/>
  <c r="N83" i="12" s="1"/>
  <c r="N89" i="12"/>
  <c r="N88" i="12" s="1"/>
  <c r="O23" i="12"/>
  <c r="O64" i="12" s="1"/>
  <c r="L89" i="12"/>
  <c r="L88" i="12" s="1"/>
  <c r="O82" i="12"/>
  <c r="O83" i="12" s="1"/>
  <c r="P98" i="12"/>
  <c r="K23" i="12"/>
  <c r="K64" i="12" s="1"/>
  <c r="K84" i="12" s="1"/>
  <c r="K89" i="12"/>
  <c r="K88" i="12" s="1"/>
  <c r="H63" i="12"/>
  <c r="I82" i="12"/>
  <c r="I83" i="12" s="1"/>
  <c r="P23" i="12"/>
  <c r="H89" i="12"/>
  <c r="H88" i="12" s="1"/>
  <c r="M23" i="12"/>
  <c r="P89" i="12"/>
  <c r="M98" i="12"/>
  <c r="M82" i="12"/>
  <c r="M83" i="12" s="1"/>
  <c r="M89" i="12"/>
  <c r="M88" i="12" s="1"/>
  <c r="I63" i="12"/>
  <c r="I88" i="12"/>
  <c r="H98" i="12"/>
  <c r="H64" i="12"/>
  <c r="H84" i="12" s="1"/>
  <c r="P88" i="12" l="1"/>
  <c r="P102" i="12" s="1"/>
  <c r="M64" i="12"/>
  <c r="M84" i="12" s="1"/>
  <c r="I64" i="12"/>
  <c r="I84" i="12" s="1"/>
  <c r="J102" i="12"/>
  <c r="O102" i="12"/>
  <c r="N102" i="12"/>
  <c r="L102" i="12"/>
  <c r="I102" i="12"/>
  <c r="K102" i="12"/>
  <c r="P64" i="12"/>
  <c r="P84" i="12" s="1"/>
  <c r="O84" i="12"/>
  <c r="N84" i="12"/>
  <c r="H102" i="12"/>
  <c r="M102" i="12"/>
  <c r="J36" i="7"/>
  <c r="H64" i="11" l="1"/>
  <c r="J102" i="11"/>
  <c r="I102" i="11"/>
  <c r="J100" i="11"/>
  <c r="J97" i="11"/>
  <c r="I64" i="11"/>
  <c r="J64" i="11"/>
  <c r="I48" i="11"/>
  <c r="J48" i="11"/>
  <c r="H48" i="11"/>
  <c r="K45" i="7"/>
  <c r="H65" i="11" l="1"/>
  <c r="J65" i="11"/>
  <c r="I65" i="11"/>
  <c r="J104" i="11"/>
  <c r="I104" i="11"/>
  <c r="H104" i="11"/>
  <c r="H103" i="11"/>
  <c r="H102" i="11"/>
  <c r="I100" i="11"/>
  <c r="H100" i="11"/>
  <c r="I97" i="11"/>
  <c r="H97" i="11"/>
  <c r="J96" i="11"/>
  <c r="I96" i="11"/>
  <c r="H96" i="11"/>
  <c r="J95" i="11"/>
  <c r="I95" i="11"/>
  <c r="J94" i="11"/>
  <c r="I94" i="11"/>
  <c r="H94" i="11"/>
  <c r="J93" i="11"/>
  <c r="I93" i="11"/>
  <c r="J84" i="11"/>
  <c r="I84" i="11"/>
  <c r="H84" i="11"/>
  <c r="J80" i="11"/>
  <c r="I80" i="11"/>
  <c r="H80" i="11"/>
  <c r="J72" i="11"/>
  <c r="I72" i="11"/>
  <c r="H72" i="11"/>
  <c r="H95" i="11"/>
  <c r="H93" i="11"/>
  <c r="J24" i="11"/>
  <c r="I24" i="11"/>
  <c r="H24" i="11"/>
  <c r="J20" i="11"/>
  <c r="I20" i="11"/>
  <c r="H20" i="11"/>
  <c r="I92" i="11" l="1"/>
  <c r="I91" i="11" s="1"/>
  <c r="H101" i="11"/>
  <c r="H92" i="11"/>
  <c r="H91" i="11" s="1"/>
  <c r="I25" i="11"/>
  <c r="H25" i="11"/>
  <c r="J85" i="11"/>
  <c r="J86" i="11" s="1"/>
  <c r="J25" i="11"/>
  <c r="H85" i="11"/>
  <c r="H86" i="11" s="1"/>
  <c r="I101" i="11"/>
  <c r="I85" i="11"/>
  <c r="I86" i="11" s="1"/>
  <c r="I105" i="11" l="1"/>
  <c r="J66" i="11"/>
  <c r="J87" i="11" s="1"/>
  <c r="H105" i="11"/>
  <c r="I66" i="11"/>
  <c r="I87" i="11" s="1"/>
  <c r="H66" i="11"/>
  <c r="H87" i="11" s="1"/>
  <c r="J101" i="11" l="1"/>
  <c r="J92" i="11"/>
  <c r="J91" i="11" s="1"/>
  <c r="J105" i="11" l="1"/>
  <c r="K79" i="7" l="1"/>
  <c r="L79" i="7"/>
  <c r="J79" i="7"/>
  <c r="K100" i="7" l="1"/>
  <c r="L100" i="7"/>
  <c r="L67" i="7"/>
  <c r="L89" i="7"/>
  <c r="L91" i="7"/>
  <c r="K59" i="7" l="1"/>
  <c r="L59" i="7"/>
  <c r="J74" i="7" l="1"/>
  <c r="J58" i="7" l="1"/>
  <c r="J59" i="7" s="1"/>
  <c r="L90" i="7" l="1"/>
  <c r="L92" i="7"/>
  <c r="L74" i="7" l="1"/>
  <c r="L45" i="7"/>
  <c r="L21" i="7"/>
  <c r="L17" i="7"/>
  <c r="L80" i="7" l="1"/>
  <c r="L81" i="7" s="1"/>
  <c r="L22" i="7"/>
  <c r="L60" i="7"/>
  <c r="L61" i="7" l="1"/>
  <c r="L82" i="7" s="1"/>
  <c r="J99" i="7" l="1"/>
  <c r="J21" i="7" l="1"/>
  <c r="K21" i="7"/>
  <c r="K89" i="7" l="1"/>
  <c r="J89" i="7"/>
  <c r="K74" i="7" l="1"/>
  <c r="K90" i="7" l="1"/>
  <c r="J90" i="7"/>
  <c r="K96" i="7"/>
  <c r="J96" i="7"/>
  <c r="K98" i="7"/>
  <c r="J98" i="7"/>
  <c r="K92" i="7"/>
  <c r="J92" i="7"/>
  <c r="K91" i="7"/>
  <c r="J91" i="7"/>
  <c r="K97" i="7" l="1"/>
  <c r="K60" i="7" l="1"/>
  <c r="J100" i="7" l="1"/>
  <c r="J97" i="7" s="1"/>
  <c r="K93" i="7"/>
  <c r="J93" i="7"/>
  <c r="K67" i="7"/>
  <c r="K80" i="7" s="1"/>
  <c r="K81" i="7" s="1"/>
  <c r="J67" i="7"/>
  <c r="J80" i="7" s="1"/>
  <c r="J45" i="7"/>
  <c r="J60" i="7" s="1"/>
  <c r="K17" i="7"/>
  <c r="K22" i="7" s="1"/>
  <c r="J17" i="7"/>
  <c r="J22" i="7" s="1"/>
  <c r="J81" i="7" l="1"/>
  <c r="K88" i="7"/>
  <c r="K87" i="7" s="1"/>
  <c r="J88" i="7"/>
  <c r="J87" i="7" s="1"/>
  <c r="K101" i="7" l="1"/>
  <c r="J101" i="7"/>
  <c r="J61" i="7"/>
  <c r="J82" i="7" s="1"/>
  <c r="K61" i="7"/>
  <c r="K82" i="7" s="1"/>
  <c r="L97" i="7" l="1"/>
  <c r="L88" i="7"/>
  <c r="L87" i="7" s="1"/>
  <c r="L101" i="7" l="1"/>
</calcChain>
</file>

<file path=xl/comments1.xml><?xml version="1.0" encoding="utf-8"?>
<comments xmlns="http://schemas.openxmlformats.org/spreadsheetml/2006/main">
  <authors>
    <author>Audra Cepiene</author>
  </authors>
  <commentList>
    <comment ref="E16" authorId="0" shapeId="0">
      <text>
        <r>
          <rPr>
            <b/>
            <sz val="9"/>
            <color indexed="81"/>
            <rFont val="Tahoma"/>
            <family val="2"/>
            <charset val="186"/>
          </rPr>
          <t>3.2.2.3</t>
        </r>
        <r>
          <rPr>
            <sz val="9"/>
            <color indexed="81"/>
            <rFont val="Tahoma"/>
            <family val="2"/>
            <charset val="186"/>
          </rPr>
          <t xml:space="preserve">
Skatinti laivais keliaujančių turistų pritraukimą į Klaipėdos miestą</t>
        </r>
      </text>
    </comment>
    <comment ref="D21" authorId="0" shapeId="0">
      <text>
        <r>
          <rPr>
            <sz val="9"/>
            <color indexed="81"/>
            <rFont val="Tahoma"/>
            <family val="2"/>
            <charset val="186"/>
          </rPr>
          <t>Projektas vykdomas kartu su Klaipėdos r., Šilutės r., ir Neringos m. savivaldybėmis. Projekto pagrindinis partneris yra Klaipėdos rajono savivaldybės administracija</t>
        </r>
      </text>
    </comment>
    <comment ref="E21" authorId="0" shapeId="0">
      <text>
        <r>
          <rPr>
            <b/>
            <sz val="9"/>
            <color indexed="81"/>
            <rFont val="Tahoma"/>
            <family val="2"/>
            <charset val="186"/>
          </rPr>
          <t xml:space="preserve">3.2.2.3
</t>
        </r>
        <r>
          <rPr>
            <sz val="9"/>
            <color indexed="81"/>
            <rFont val="Tahoma"/>
            <family val="2"/>
            <charset val="186"/>
          </rPr>
          <t>Skatinti laivais keliaujančių turistų pritraukimą į Klaipėdos miestą</t>
        </r>
      </text>
    </comment>
    <comment ref="E27" authorId="0" shapeId="0">
      <text>
        <r>
          <rPr>
            <b/>
            <sz val="9"/>
            <color indexed="81"/>
            <rFont val="Tahoma"/>
            <family val="2"/>
            <charset val="186"/>
          </rPr>
          <t xml:space="preserve">KSP 3.2.3.2. </t>
        </r>
        <r>
          <rPr>
            <sz val="9"/>
            <color indexed="81"/>
            <rFont val="Tahoma"/>
            <family val="2"/>
            <charset val="186"/>
          </rPr>
          <t xml:space="preserve">Įgyvendinti tikslines jūrinio turizmo rinkodaros priemones; </t>
        </r>
        <r>
          <rPr>
            <b/>
            <sz val="9"/>
            <color indexed="81"/>
            <rFont val="Tahoma"/>
            <family val="2"/>
            <charset val="186"/>
          </rPr>
          <t>KSP 3.2.3.3.</t>
        </r>
        <r>
          <rPr>
            <sz val="9"/>
            <color indexed="81"/>
            <rFont val="Tahoma"/>
            <family val="2"/>
            <charset val="186"/>
          </rPr>
          <t>Pristatyti Klaipėdos miesto turizmo galimybes tarptautinėse parodose ir kituose renginiuose bendradarbiaujant su regiono savivaldybėmis</t>
        </r>
      </text>
    </comment>
    <comment ref="E34" authorId="0" shapeId="0">
      <text>
        <r>
          <rPr>
            <b/>
            <sz val="9"/>
            <color indexed="81"/>
            <rFont val="Tahoma"/>
            <family val="2"/>
            <charset val="186"/>
          </rPr>
          <t>KSP 3.2.3.1</t>
        </r>
        <r>
          <rPr>
            <sz val="9"/>
            <color indexed="81"/>
            <rFont val="Tahoma"/>
            <family val="2"/>
            <charset val="186"/>
          </rPr>
          <t xml:space="preserve">
Periodiškai rengti, leisti ir platinti Klaipėdą ir jos turizmo produktus (įtraukiant ir svarbiausius Klaipėdos regiono turizmo produktus) pristatančius leidinius, skirtus tikslinėms teritorijoms</t>
        </r>
      </text>
    </comment>
    <comment ref="E49" authorId="0" shapeId="0">
      <text>
        <r>
          <rPr>
            <b/>
            <sz val="9"/>
            <color indexed="81"/>
            <rFont val="Tahoma"/>
            <family val="2"/>
            <charset val="186"/>
          </rPr>
          <t>KSP 3.2.3.2. Į</t>
        </r>
        <r>
          <rPr>
            <sz val="9"/>
            <color indexed="81"/>
            <rFont val="Tahoma"/>
            <family val="2"/>
            <charset val="186"/>
          </rPr>
          <t xml:space="preserve">gyvendinti tikslines jūrinio turizmo rinkodaros priemones; </t>
        </r>
        <r>
          <rPr>
            <b/>
            <sz val="9"/>
            <color indexed="81"/>
            <rFont val="Tahoma"/>
            <family val="2"/>
            <charset val="186"/>
          </rPr>
          <t>KSP 3.2.3.3.</t>
        </r>
        <r>
          <rPr>
            <sz val="9"/>
            <color indexed="81"/>
            <rFont val="Tahoma"/>
            <family val="2"/>
            <charset val="186"/>
          </rPr>
          <t>Pristatyti Klaipėdos miesto turizmo galimybes tarptautinėse parodose ir kituose renginiuose bendradarbiaujant su regiono savivaldybėmis</t>
        </r>
      </text>
    </comment>
    <comment ref="E69" authorId="0" shapeId="0">
      <text>
        <r>
          <rPr>
            <b/>
            <sz val="9"/>
            <color indexed="81"/>
            <rFont val="Tahoma"/>
            <family val="2"/>
            <charset val="186"/>
          </rPr>
          <t xml:space="preserve">P6. </t>
        </r>
        <r>
          <rPr>
            <sz val="9"/>
            <color indexed="81"/>
            <rFont val="Tahoma"/>
            <family val="2"/>
            <charset val="186"/>
          </rPr>
          <t>Klaipėdos miesto ekonominės plėtros strategija ir įgyvendinimo veiksmų planas iki 2030 m.</t>
        </r>
        <r>
          <rPr>
            <b/>
            <sz val="9"/>
            <color indexed="81"/>
            <rFont val="Tahoma"/>
            <family val="2"/>
            <charset val="186"/>
          </rPr>
          <t>,</t>
        </r>
        <r>
          <rPr>
            <sz val="9"/>
            <color indexed="81"/>
            <rFont val="Tahoma"/>
            <family val="2"/>
            <charset val="186"/>
          </rPr>
          <t xml:space="preserve"> 3.1.4 priemonė "Išvystyti piliavietės teritoriją"
</t>
        </r>
      </text>
    </comment>
    <comment ref="E70" authorId="0" shapeId="0">
      <text>
        <r>
          <rPr>
            <b/>
            <sz val="9"/>
            <color indexed="81"/>
            <rFont val="Tahoma"/>
            <family val="2"/>
            <charset val="186"/>
          </rPr>
          <t>3.2.1.1.</t>
        </r>
        <r>
          <rPr>
            <sz val="9"/>
            <color indexed="81"/>
            <rFont val="Tahoma"/>
            <family val="2"/>
            <charset val="186"/>
          </rPr>
          <t xml:space="preserve">
Atkurti Klaipėdos piliavietę bei pritaikyti kultūros ir turizmo poreikiams</t>
        </r>
      </text>
    </comment>
    <comment ref="E74" authorId="0" shapeId="0">
      <text>
        <r>
          <rPr>
            <b/>
            <sz val="9"/>
            <color indexed="81"/>
            <rFont val="Tahoma"/>
            <family val="2"/>
            <charset val="186"/>
          </rPr>
          <t>3.2.1.7</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G79" authorId="0" shapeId="0">
      <text>
        <r>
          <rPr>
            <sz val="9"/>
            <color indexed="81"/>
            <rFont val="Tahoma"/>
            <family val="2"/>
            <charset val="186"/>
          </rPr>
          <t xml:space="preserve">Jono kalnelio KT lėšos yra:
Gautos 16 lėšos į IED b/s 10.262,96 EUR už 2014 m. sutartį su UAB V.Paulius &amp; Associates
</t>
        </r>
      </text>
    </comment>
    <comment ref="E81" authorId="0" shapeId="0">
      <text>
        <r>
          <rPr>
            <b/>
            <sz val="9"/>
            <color indexed="81"/>
            <rFont val="Tahoma"/>
            <family val="2"/>
            <charset val="186"/>
          </rPr>
          <t xml:space="preserve">P6. </t>
        </r>
        <r>
          <rPr>
            <sz val="9"/>
            <color indexed="81"/>
            <rFont val="Tahoma"/>
            <family val="2"/>
            <charset val="186"/>
          </rPr>
          <t>Klaipėdos miesto ekonominės plėtros strategija ir įgyvendinimo veiksmų planas iki 2030 metų, 3.1.8 priemonė "Paversti Smiltynę kurortine teritorija"</t>
        </r>
      </text>
    </comment>
    <comment ref="E82" authorId="0" shapeId="0">
      <text>
        <r>
          <rPr>
            <b/>
            <sz val="9"/>
            <color indexed="81"/>
            <rFont val="Tahoma"/>
            <family val="2"/>
            <charset val="186"/>
          </rPr>
          <t>3.2.1.3.</t>
        </r>
        <r>
          <rPr>
            <sz val="9"/>
            <color indexed="81"/>
            <rFont val="Tahoma"/>
            <family val="2"/>
            <charset val="186"/>
          </rPr>
          <t xml:space="preserve">
Įrengti turizmo infrastruktūrą Smiltynėje, Antrojoje Melnragėje, Giruliuose </t>
        </r>
      </text>
    </comment>
    <comment ref="H92" authorId="0" shapeId="0">
      <text>
        <r>
          <rPr>
            <b/>
            <sz val="9"/>
            <color indexed="81"/>
            <rFont val="Tahoma"/>
            <family val="2"/>
            <charset val="186"/>
          </rPr>
          <t xml:space="preserve">1982,2 (pirminis biudžetas)
</t>
        </r>
        <r>
          <rPr>
            <sz val="9"/>
            <color indexed="81"/>
            <rFont val="Tahoma"/>
            <family val="2"/>
            <charset val="186"/>
          </rPr>
          <t xml:space="preserve">
</t>
        </r>
      </text>
    </comment>
  </commentList>
</comments>
</file>

<file path=xl/comments2.xml><?xml version="1.0" encoding="utf-8"?>
<comments xmlns="http://schemas.openxmlformats.org/spreadsheetml/2006/main">
  <authors>
    <author>Audra Cepiene</author>
  </authors>
  <commentList>
    <comment ref="E14" authorId="0" shapeId="0">
      <text>
        <r>
          <rPr>
            <b/>
            <sz val="9"/>
            <color indexed="81"/>
            <rFont val="Tahoma"/>
            <family val="2"/>
            <charset val="186"/>
          </rPr>
          <t>3.2.2.3</t>
        </r>
        <r>
          <rPr>
            <sz val="9"/>
            <color indexed="81"/>
            <rFont val="Tahoma"/>
            <family val="2"/>
            <charset val="186"/>
          </rPr>
          <t xml:space="preserve">
Skatinti laivais keliaujančių turistų pritraukimą į Klaipėdos miestą</t>
        </r>
      </text>
    </comment>
    <comment ref="D19" authorId="0" shapeId="0">
      <text>
        <r>
          <rPr>
            <sz val="9"/>
            <color indexed="81"/>
            <rFont val="Tahoma"/>
            <family val="2"/>
            <charset val="186"/>
          </rPr>
          <t>Projektas vykdomas kartu su Klaipėdos r., Šilutės r., ir Neringos m. savivaldybėmis. Projekto pagrindinis partneris yra Klaipėdos rajono savivaldybės administracija</t>
        </r>
      </text>
    </comment>
    <comment ref="E19" authorId="0" shapeId="0">
      <text>
        <r>
          <rPr>
            <b/>
            <sz val="9"/>
            <color indexed="81"/>
            <rFont val="Tahoma"/>
            <family val="2"/>
            <charset val="186"/>
          </rPr>
          <t xml:space="preserve">3.2.2.3
</t>
        </r>
        <r>
          <rPr>
            <sz val="9"/>
            <color indexed="81"/>
            <rFont val="Tahoma"/>
            <family val="2"/>
            <charset val="186"/>
          </rPr>
          <t>Skatinti laivais keliaujančių turistų pritraukimą į Klaipėdos miestą</t>
        </r>
      </text>
    </comment>
    <comment ref="E25" authorId="0" shapeId="0">
      <text>
        <r>
          <rPr>
            <b/>
            <sz val="9"/>
            <color indexed="81"/>
            <rFont val="Tahoma"/>
            <family val="2"/>
            <charset val="186"/>
          </rPr>
          <t xml:space="preserve">KSP 3.2.3.2. </t>
        </r>
        <r>
          <rPr>
            <sz val="9"/>
            <color indexed="81"/>
            <rFont val="Tahoma"/>
            <family val="2"/>
            <charset val="186"/>
          </rPr>
          <t xml:space="preserve">Įgyvendinti tikslines jūrinio turizmo rinkodaros priemones; </t>
        </r>
        <r>
          <rPr>
            <b/>
            <sz val="9"/>
            <color indexed="81"/>
            <rFont val="Tahoma"/>
            <family val="2"/>
            <charset val="186"/>
          </rPr>
          <t>KSP 3.2.3.3.</t>
        </r>
        <r>
          <rPr>
            <sz val="9"/>
            <color indexed="81"/>
            <rFont val="Tahoma"/>
            <family val="2"/>
            <charset val="186"/>
          </rPr>
          <t>Pristatyti Klaipėdos miesto turizmo galimybes tarptautinėse parodose ir kituose renginiuose bendradarbiaujant su regiono savivaldybėmis</t>
        </r>
      </text>
    </comment>
    <comment ref="E32" authorId="0" shapeId="0">
      <text>
        <r>
          <rPr>
            <b/>
            <sz val="9"/>
            <color indexed="81"/>
            <rFont val="Tahoma"/>
            <family val="2"/>
            <charset val="186"/>
          </rPr>
          <t>KSP 3.2.3.1</t>
        </r>
        <r>
          <rPr>
            <sz val="9"/>
            <color indexed="81"/>
            <rFont val="Tahoma"/>
            <family val="2"/>
            <charset val="186"/>
          </rPr>
          <t xml:space="preserve">
Periodiškai rengti, leisti ir platinti Klaipėdą ir jos turizmo produktus (įtraukiant ir svarbiausius Klaipėdos regiono turizmo produktus) pristatančius leidinius, skirtus tikslinėms teritorijoms</t>
        </r>
      </text>
    </comment>
    <comment ref="E47" authorId="0" shapeId="0">
      <text>
        <r>
          <rPr>
            <b/>
            <sz val="9"/>
            <color indexed="81"/>
            <rFont val="Tahoma"/>
            <family val="2"/>
            <charset val="186"/>
          </rPr>
          <t>KSP 3.2.3.2. Į</t>
        </r>
        <r>
          <rPr>
            <sz val="9"/>
            <color indexed="81"/>
            <rFont val="Tahoma"/>
            <family val="2"/>
            <charset val="186"/>
          </rPr>
          <t xml:space="preserve">gyvendinti tikslines jūrinio turizmo rinkodaros priemones; </t>
        </r>
        <r>
          <rPr>
            <b/>
            <sz val="9"/>
            <color indexed="81"/>
            <rFont val="Tahoma"/>
            <family val="2"/>
            <charset val="186"/>
          </rPr>
          <t>KSP 3.2.3.3.</t>
        </r>
        <r>
          <rPr>
            <sz val="9"/>
            <color indexed="81"/>
            <rFont val="Tahoma"/>
            <family val="2"/>
            <charset val="186"/>
          </rPr>
          <t>Pristatyti Klaipėdos miesto turizmo galimybes tarptautinėse parodose ir kituose renginiuose bendradarbiaujant su regiono savivaldybėmis</t>
        </r>
      </text>
    </comment>
    <comment ref="E67" authorId="0" shapeId="0">
      <text>
        <r>
          <rPr>
            <b/>
            <sz val="9"/>
            <color indexed="81"/>
            <rFont val="Tahoma"/>
            <family val="2"/>
            <charset val="186"/>
          </rPr>
          <t xml:space="preserve">P6. </t>
        </r>
        <r>
          <rPr>
            <sz val="9"/>
            <color indexed="81"/>
            <rFont val="Tahoma"/>
            <family val="2"/>
            <charset val="186"/>
          </rPr>
          <t>Klaipėdos miesto ekonominės plėtros strategija ir įgyvendinimo veiksmų planas iki 2030 m.</t>
        </r>
        <r>
          <rPr>
            <b/>
            <sz val="9"/>
            <color indexed="81"/>
            <rFont val="Tahoma"/>
            <family val="2"/>
            <charset val="186"/>
          </rPr>
          <t>,</t>
        </r>
        <r>
          <rPr>
            <sz val="9"/>
            <color indexed="81"/>
            <rFont val="Tahoma"/>
            <family val="2"/>
            <charset val="186"/>
          </rPr>
          <t xml:space="preserve"> 3.1.4 priemonė "Išvystyti piliavietės teritoriją"
</t>
        </r>
      </text>
    </comment>
    <comment ref="E68" authorId="0" shapeId="0">
      <text>
        <r>
          <rPr>
            <b/>
            <sz val="9"/>
            <color indexed="81"/>
            <rFont val="Tahoma"/>
            <family val="2"/>
            <charset val="186"/>
          </rPr>
          <t>3.2.1.1.</t>
        </r>
        <r>
          <rPr>
            <sz val="9"/>
            <color indexed="81"/>
            <rFont val="Tahoma"/>
            <family val="2"/>
            <charset val="186"/>
          </rPr>
          <t xml:space="preserve">
Atkurti Klaipėdos piliavietę bei pritaikyti kultūros ir turizmo poreikiams</t>
        </r>
      </text>
    </comment>
    <comment ref="E72" authorId="0" shapeId="0">
      <text>
        <r>
          <rPr>
            <b/>
            <sz val="9"/>
            <color indexed="81"/>
            <rFont val="Tahoma"/>
            <family val="2"/>
            <charset val="186"/>
          </rPr>
          <t>3.2.1.7</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E78" authorId="0" shapeId="0">
      <text>
        <r>
          <rPr>
            <b/>
            <sz val="9"/>
            <color indexed="81"/>
            <rFont val="Tahoma"/>
            <family val="2"/>
            <charset val="186"/>
          </rPr>
          <t xml:space="preserve">P6. </t>
        </r>
        <r>
          <rPr>
            <sz val="9"/>
            <color indexed="81"/>
            <rFont val="Tahoma"/>
            <family val="2"/>
            <charset val="186"/>
          </rPr>
          <t>Klaipėdos miesto ekonominės plėtros strategija ir įgyvendinimo veiksmų planas iki 2030 metų, 3.1.8 priemonė "Paversti Smiltynę kurortine teritorija"</t>
        </r>
      </text>
    </comment>
    <comment ref="E79" authorId="0" shapeId="0">
      <text>
        <r>
          <rPr>
            <b/>
            <sz val="9"/>
            <color indexed="81"/>
            <rFont val="Tahoma"/>
            <family val="2"/>
            <charset val="186"/>
          </rPr>
          <t>3.2.1.3.</t>
        </r>
        <r>
          <rPr>
            <sz val="9"/>
            <color indexed="81"/>
            <rFont val="Tahoma"/>
            <family val="2"/>
            <charset val="186"/>
          </rPr>
          <t xml:space="preserve">
Įrengti turizmo infrastruktūrą Smiltynėje, Antrojoje Melnragėje, Giruliuose </t>
        </r>
      </text>
    </comment>
    <comment ref="I89" authorId="0" shapeId="0">
      <text>
        <r>
          <rPr>
            <b/>
            <sz val="9"/>
            <color indexed="81"/>
            <rFont val="Tahoma"/>
            <family val="2"/>
            <charset val="186"/>
          </rPr>
          <t xml:space="preserve">1982,2
</t>
        </r>
        <r>
          <rPr>
            <sz val="9"/>
            <color indexed="81"/>
            <rFont val="Tahoma"/>
            <family val="2"/>
            <charset val="186"/>
          </rPr>
          <t xml:space="preserve">
</t>
        </r>
      </text>
    </comment>
  </commentList>
</comments>
</file>

<file path=xl/comments3.xml><?xml version="1.0" encoding="utf-8"?>
<comments xmlns="http://schemas.openxmlformats.org/spreadsheetml/2006/main">
  <authors>
    <author>Audra Cepiene</author>
  </authors>
  <commentList>
    <comment ref="F13" authorId="0" shapeId="0">
      <text>
        <r>
          <rPr>
            <b/>
            <sz val="9"/>
            <color indexed="81"/>
            <rFont val="Tahoma"/>
            <family val="2"/>
            <charset val="186"/>
          </rPr>
          <t>3.2.2.3</t>
        </r>
        <r>
          <rPr>
            <sz val="9"/>
            <color indexed="81"/>
            <rFont val="Tahoma"/>
            <family val="2"/>
            <charset val="186"/>
          </rPr>
          <t xml:space="preserve">
Skatinti laivais keliaujančių turistų pritraukimą į Klaipėdos miestą</t>
        </r>
      </text>
    </comment>
    <comment ref="E18" authorId="0" shapeId="0">
      <text>
        <r>
          <rPr>
            <sz val="9"/>
            <color indexed="81"/>
            <rFont val="Tahoma"/>
            <family val="2"/>
            <charset val="186"/>
          </rPr>
          <t>Projektas vykdomas kartu su Klaipėdos r., Šilutės r., ir Neringos m. savivaldybėmis. Projekto pagrindinis partneris yra Klaipėdos rajono savivaldybės administracija</t>
        </r>
      </text>
    </comment>
    <comment ref="F18" authorId="0" shapeId="0">
      <text>
        <r>
          <rPr>
            <b/>
            <sz val="9"/>
            <color indexed="81"/>
            <rFont val="Tahoma"/>
            <family val="2"/>
            <charset val="186"/>
          </rPr>
          <t xml:space="preserve">3.2.2.3
</t>
        </r>
        <r>
          <rPr>
            <sz val="9"/>
            <color indexed="81"/>
            <rFont val="Tahoma"/>
            <family val="2"/>
            <charset val="186"/>
          </rPr>
          <t>Skatinti laivais keliaujančių turistų pritraukimą į Klaipėdos miestą</t>
        </r>
      </text>
    </comment>
    <comment ref="F24" authorId="0" shapeId="0">
      <text>
        <r>
          <rPr>
            <b/>
            <sz val="9"/>
            <color indexed="81"/>
            <rFont val="Tahoma"/>
            <family val="2"/>
            <charset val="186"/>
          </rPr>
          <t xml:space="preserve">KSP 3.2.3.2. </t>
        </r>
        <r>
          <rPr>
            <sz val="9"/>
            <color indexed="81"/>
            <rFont val="Tahoma"/>
            <family val="2"/>
            <charset val="186"/>
          </rPr>
          <t xml:space="preserve">Įgyvendinti tikslines jūrinio turizmo rinkodaros priemones; </t>
        </r>
        <r>
          <rPr>
            <b/>
            <sz val="9"/>
            <color indexed="81"/>
            <rFont val="Tahoma"/>
            <family val="2"/>
            <charset val="186"/>
          </rPr>
          <t>KSP 3.2.3.3.</t>
        </r>
        <r>
          <rPr>
            <sz val="9"/>
            <color indexed="81"/>
            <rFont val="Tahoma"/>
            <family val="2"/>
            <charset val="186"/>
          </rPr>
          <t>Pristatyti Klaipėdos miesto turizmo galimybes tarptautinėse parodose ir kituose renginiuose bendradarbiaujant su regiono savivaldybėmis</t>
        </r>
      </text>
    </comment>
    <comment ref="M26" authorId="0" shapeId="0">
      <text>
        <r>
          <rPr>
            <b/>
            <sz val="9"/>
            <color indexed="81"/>
            <rFont val="Tahoma"/>
            <family val="2"/>
            <charset val="186"/>
          </rPr>
          <t>Verslo misijos (4):</t>
        </r>
        <r>
          <rPr>
            <sz val="9"/>
            <color indexed="81"/>
            <rFont val="Tahoma"/>
            <family val="2"/>
            <charset val="186"/>
          </rPr>
          <t xml:space="preserve"> Švedija (Stokholmas), Lenkija (Varšuva), Rusija (Maskva/Peterburgas), Ukraina (Odesa/Kijevas/Lvovas). 
</t>
        </r>
        <r>
          <rPr>
            <b/>
            <sz val="9"/>
            <color indexed="81"/>
            <rFont val="Tahoma"/>
            <family val="2"/>
            <charset val="186"/>
          </rPr>
          <t>Tarptautinės turizmo parodos ir renginio pavadinimas (6):</t>
        </r>
        <r>
          <rPr>
            <sz val="9"/>
            <color indexed="81"/>
            <rFont val="Tahoma"/>
            <family val="2"/>
            <charset val="186"/>
          </rPr>
          <t xml:space="preserve"> Nyderlandai (VAKANTIEBEURS), Didžioji Britanija, Londonas (Destinations: the holiday and travel show), Latvija (BALTTOUR), Estija (TOUREST), Vokietija (REISEN), Baltarusija (OTDYCH)
</t>
        </r>
      </text>
    </comment>
    <comment ref="M27" authorId="0" shapeId="0">
      <text>
        <r>
          <rPr>
            <sz val="9"/>
            <color indexed="81"/>
            <rFont val="Tahoma"/>
            <family val="2"/>
            <charset val="186"/>
          </rPr>
          <t>Klaipėdos miesto ir regiono turizmo galimybes ir produktus pristatantis leidinys arba
Klaipėdos miesto lankytinų vietų turistinis gidas</t>
        </r>
      </text>
    </comment>
    <comment ref="M28" authorId="0" shapeId="0">
      <text>
        <r>
          <rPr>
            <b/>
            <sz val="9"/>
            <color indexed="81"/>
            <rFont val="Tahoma"/>
            <family val="2"/>
            <charset val="186"/>
          </rPr>
          <t xml:space="preserve">Nacionalinės parodos (2) </t>
        </r>
        <r>
          <rPr>
            <sz val="9"/>
            <color indexed="81"/>
            <rFont val="Tahoma"/>
            <family val="2"/>
            <charset val="186"/>
          </rPr>
          <t xml:space="preserve">- Lietuva ADVENTUR ir CONVENE ir </t>
        </r>
        <r>
          <rPr>
            <b/>
            <sz val="9"/>
            <color indexed="81"/>
            <rFont val="Tahoma"/>
            <family val="2"/>
            <charset val="186"/>
          </rPr>
          <t xml:space="preserve">pristatomieji renginiai (3)– </t>
        </r>
        <r>
          <rPr>
            <sz val="9"/>
            <color indexed="81"/>
            <rFont val="Tahoma"/>
            <family val="2"/>
            <charset val="186"/>
          </rPr>
          <t>Lietuva (Klaipėdos Jūros šventė, Kauno Hanzos dienos, Sostinės dienos)</t>
        </r>
      </text>
    </comment>
    <comment ref="F31" authorId="0" shapeId="0">
      <text>
        <r>
          <rPr>
            <b/>
            <sz val="9"/>
            <color indexed="81"/>
            <rFont val="Tahoma"/>
            <family val="2"/>
            <charset val="186"/>
          </rPr>
          <t>KSP 3.2.3.1</t>
        </r>
        <r>
          <rPr>
            <sz val="9"/>
            <color indexed="81"/>
            <rFont val="Tahoma"/>
            <family val="2"/>
            <charset val="186"/>
          </rPr>
          <t xml:space="preserve">
Periodiškai rengti, leisti ir platinti Klaipėdą ir jos turizmo produktus (įtraukiant ir svarbiausius Klaipėdos regiono turizmo produktus) pristatančius leidinius, skirtus tikslinėms teritorijoms</t>
        </r>
      </text>
    </comment>
    <comment ref="M35" authorId="0" shapeId="0">
      <text>
        <r>
          <rPr>
            <b/>
            <sz val="9"/>
            <color indexed="81"/>
            <rFont val="Tahoma"/>
            <family val="2"/>
            <charset val="186"/>
          </rPr>
          <t xml:space="preserve">3 vnt. e. interaktyvūs stendai - </t>
        </r>
        <r>
          <rPr>
            <sz val="9"/>
            <color indexed="81"/>
            <rFont val="Tahoma"/>
            <family val="2"/>
            <charset val="186"/>
          </rPr>
          <t>Karlskronos aikštėje šalia Žvejų g.;
Danės g. prie Rotušės;
Tiltų g. šalia PC Kiras prie autobusų stovėjimo aikštelės</t>
        </r>
      </text>
    </comment>
    <comment ref="M37" authorId="0" shapeId="0">
      <text>
        <r>
          <rPr>
            <sz val="9"/>
            <color indexed="81"/>
            <rFont val="Tahoma"/>
            <family val="2"/>
            <charset val="186"/>
          </rPr>
          <t>2 interaktyvios/mobilios parodų priemonės: sensorinis dviratis su Klaipėdos m. interaktyviu žemėlapiu ir vaizdais; sensorinis rinkos tyrimo prietaisas, matuojantis parodų dalyvių pasitenkinimo lygį matomais virtualiais vaizdais. - vidutiniškai 10,0 eur/vnt.</t>
        </r>
      </text>
    </comment>
    <comment ref="F46" authorId="0" shapeId="0">
      <text>
        <r>
          <rPr>
            <b/>
            <sz val="9"/>
            <color indexed="81"/>
            <rFont val="Tahoma"/>
            <family val="2"/>
            <charset val="186"/>
          </rPr>
          <t>KSP 3.2.3.2. Į</t>
        </r>
        <r>
          <rPr>
            <sz val="9"/>
            <color indexed="81"/>
            <rFont val="Tahoma"/>
            <family val="2"/>
            <charset val="186"/>
          </rPr>
          <t xml:space="preserve">gyvendinti tikslines jūrinio turizmo rinkodaros priemones; </t>
        </r>
        <r>
          <rPr>
            <b/>
            <sz val="9"/>
            <color indexed="81"/>
            <rFont val="Tahoma"/>
            <family val="2"/>
            <charset val="186"/>
          </rPr>
          <t>KSP 3.2.3.3.</t>
        </r>
        <r>
          <rPr>
            <sz val="9"/>
            <color indexed="81"/>
            <rFont val="Tahoma"/>
            <family val="2"/>
            <charset val="186"/>
          </rPr>
          <t>Pristatyti Klaipėdos miesto turizmo galimybes tarptautinėse parodose ir kituose renginiuose bendradarbiaujant su regiono savivaldybėmis</t>
        </r>
      </text>
    </comment>
    <comment ref="E47" authorId="0" shapeId="0">
      <text>
        <r>
          <rPr>
            <sz val="9"/>
            <color indexed="81"/>
            <rFont val="Tahoma"/>
            <family val="2"/>
            <charset val="186"/>
          </rPr>
          <t xml:space="preserve">Paraiškos pateikimas, vertinimas ir sprendimo dėl projekto finansavimo priėmimas atliekamas pagal Lietuvos Respublikos ūkio ministro 2015 m. gruodžio 11 d. įsakymą Nr. 4-789 </t>
        </r>
        <r>
          <rPr>
            <b/>
            <sz val="9"/>
            <color indexed="81"/>
            <rFont val="Tahoma"/>
            <family val="2"/>
            <charset val="186"/>
          </rPr>
          <t xml:space="preserve">„2014–2020 metų Europos Sąjungos fondų investicijų veiksmų programos 5 prioriteto </t>
        </r>
        <r>
          <rPr>
            <sz val="9"/>
            <color indexed="81"/>
            <rFont val="Tahoma"/>
            <family val="2"/>
            <charset val="186"/>
          </rPr>
          <t xml:space="preserve">„Aplinkosauga, gamtos išteklių darnus naudojimas ir prisitaikymas prie klimato kaitos“ priemonės Nr. 05.4.1-LVPA-K-808 „Prioritetinių turizmo plėtros regionų e-rinkodara“ projektų finansavimo sąlygų aprašas Nr. 1. Paraiškų teikimo terminas – 2016 m. kovo 14 d. Paraiškų vertinimo būdas – konkursinis.
</t>
        </r>
        <r>
          <rPr>
            <b/>
            <sz val="9"/>
            <color indexed="81"/>
            <rFont val="Tahoma"/>
            <family val="2"/>
            <charset val="186"/>
          </rPr>
          <t xml:space="preserve">Planuojami viešinti objektai </t>
        </r>
        <r>
          <rPr>
            <sz val="9"/>
            <color indexed="81"/>
            <rFont val="Tahoma"/>
            <family val="2"/>
            <charset val="186"/>
          </rPr>
          <t xml:space="preserve">Klaipėdos mieste: istoriniai architektūros paminklai: Klaipėdos pilies ir bastionų kompleksas, Klaipėdos piliavietė, Bastionų kompleksas (Jono kalnelis, Gelderno bastionas), Neringos fortas vad. Kopgalio; gamtos ir istorijos paveldo objektai - Žardės, Kuncų piliakalnis su gyvenviete, Purmalių piliakalnis; taip pat - Antrąjį  pasaulinį karą menantys istoriniai reliktai - Sovietų Sąjungos karių palaidojimo vieta, Karo laikų slėptuvės, Gynybinis žiedas ir jį sudarantys bunkeriai. </t>
        </r>
      </text>
    </comment>
    <comment ref="M47" authorId="0" shapeId="0">
      <text>
        <r>
          <rPr>
            <sz val="9"/>
            <color indexed="81"/>
            <rFont val="Tahoma"/>
            <family val="2"/>
            <charset val="186"/>
          </rPr>
          <t>interneto svetainės sukūrimas, rinkodara socialiniuose tinkluose, mobili rinkodara, videoreklama internete, el. leidiniai, 3D turai, audiogidai, nuotraukos ir pan.</t>
        </r>
      </text>
    </comment>
    <comment ref="M48" authorId="0" shapeId="0">
      <text>
        <r>
          <rPr>
            <sz val="9"/>
            <color indexed="81"/>
            <rFont val="Tahoma"/>
            <family val="2"/>
            <charset val="186"/>
          </rPr>
          <t>Klaipėdos pilies ir bastionų kompleksas, Klaipėdos piliavietė, Bastionų kompleksas (Jono kalnelis, Gelderno bastionas), Neringos fortas, vadinamas Kopgaliu, Žardės, Kuncų piliakalnis su gyvenviete, Purmalių piliakalnis, Sovietų Sąjungos karių palaidojimo vieta, karo laikų slėptuvės, gynybinis žiedas ir jį sudarantys bunkeriai</t>
        </r>
      </text>
    </comment>
    <comment ref="E49" authorId="0" shapeId="0">
      <text>
        <r>
          <rPr>
            <sz val="9"/>
            <color indexed="81"/>
            <rFont val="Tahoma"/>
            <family val="2"/>
            <charset val="186"/>
          </rPr>
          <t xml:space="preserve">Klaipėdos miesto strateginiame 2017–2019 m. veiklos plane Subalansuoto turizmo skatinimo ir vystymo programoje (02) numatyti naują priemonę </t>
        </r>
        <r>
          <rPr>
            <b/>
            <sz val="9"/>
            <color indexed="81"/>
            <rFont val="Tahoma"/>
            <family val="2"/>
            <charset val="186"/>
          </rPr>
          <t>„Baltijos jūros turizmo centras“</t>
        </r>
        <r>
          <rPr>
            <sz val="9"/>
            <color indexed="81"/>
            <rFont val="Tahoma"/>
            <family val="2"/>
            <charset val="186"/>
          </rPr>
          <t xml:space="preserve"> įgyvendinti ir finansavimą – 15 % asociacijai „Klaipėdos regionas“ tenkančių tinkamų finansuoti projekto išlaidų ir 85 % projekto veikloms vykdyti (2016 m sausio 28 d. sprendimas Nr. T2-11).
Klaipėdos regiono savivaldybių (7 savivaldybės: Klaipėdos miesto savivaldybės, Neringos miesto savivaldybės, Palangos miesto savivaldybės, Klaipėdos rajono savivaldybės, Kretingos rajono savivaldybės, Skuodo rajono savivaldybės, Šilutės rajono savivaldybės) finansinis indėlis </t>
        </r>
      </text>
    </comment>
    <comment ref="M57" authorId="0" shapeId="0">
      <text>
        <r>
          <rPr>
            <sz val="9"/>
            <color indexed="81"/>
            <rFont val="Tahoma"/>
            <family val="2"/>
            <charset val="186"/>
          </rPr>
          <t>(iš viso 25 ženklinimo infrastruktūros objektai: 1 vnt.-bareljefinė 3D plokštė/ žemėlapis; 8 vnt.-informaciniai stendai žmonėms su regos negalia, didesniu šriftu ir brailio raštu; 16 vnt.-nurodomieji krypties ženklai neįgaliesiems)</t>
        </r>
      </text>
    </comment>
    <comment ref="F64" authorId="0" shapeId="0">
      <text>
        <r>
          <rPr>
            <b/>
            <sz val="9"/>
            <color indexed="81"/>
            <rFont val="Tahoma"/>
            <family val="2"/>
            <charset val="186"/>
          </rPr>
          <t xml:space="preserve">P6. </t>
        </r>
        <r>
          <rPr>
            <sz val="9"/>
            <color indexed="81"/>
            <rFont val="Tahoma"/>
            <family val="2"/>
            <charset val="186"/>
          </rPr>
          <t>Klaipėdos miesto ekonominės plėtros strategija ir įgyvendinimo veiksmų planas iki 2030 m.</t>
        </r>
        <r>
          <rPr>
            <b/>
            <sz val="9"/>
            <color indexed="81"/>
            <rFont val="Tahoma"/>
            <family val="2"/>
            <charset val="186"/>
          </rPr>
          <t>,</t>
        </r>
        <r>
          <rPr>
            <sz val="9"/>
            <color indexed="81"/>
            <rFont val="Tahoma"/>
            <family val="2"/>
            <charset val="186"/>
          </rPr>
          <t xml:space="preserve"> 3.1.4 priemonė "Išvystyti piliavietės teritoriją"
</t>
        </r>
      </text>
    </comment>
    <comment ref="M64" authorId="0" shapeId="0">
      <text>
        <r>
          <rPr>
            <sz val="9"/>
            <color indexed="81"/>
            <rFont val="Tahoma"/>
            <family val="2"/>
            <charset val="186"/>
          </rPr>
          <t xml:space="preserve">II etapas - pilies didžiojo bokšto atkūrimas. Lėšos numatytos projektavimui, projekto priežiūrai, rangos darbams ir techninei priežiūrai. Projekto parengimas numatytas 2019 m. vertė padidėjo dėl išlaidų projekto ekspertizei bei techninei priežiūrai. </t>
        </r>
      </text>
    </comment>
    <comment ref="F65" authorId="0" shapeId="0">
      <text>
        <r>
          <rPr>
            <b/>
            <sz val="9"/>
            <color indexed="81"/>
            <rFont val="Tahoma"/>
            <family val="2"/>
            <charset val="186"/>
          </rPr>
          <t>3.2.1.1.</t>
        </r>
        <r>
          <rPr>
            <sz val="9"/>
            <color indexed="81"/>
            <rFont val="Tahoma"/>
            <family val="2"/>
            <charset val="186"/>
          </rPr>
          <t xml:space="preserve">
Atkurti Klaipėdos piliavietę bei pritaikyti kultūros ir turizmo poreikiams</t>
        </r>
      </text>
    </comment>
    <comment ref="F69" authorId="0" shapeId="0">
      <text>
        <r>
          <rPr>
            <b/>
            <sz val="9"/>
            <color indexed="81"/>
            <rFont val="Tahoma"/>
            <family val="2"/>
            <charset val="186"/>
          </rPr>
          <t>3.2.1.7</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F75" authorId="0" shapeId="0">
      <text>
        <r>
          <rPr>
            <b/>
            <sz val="9"/>
            <color indexed="81"/>
            <rFont val="Tahoma"/>
            <family val="2"/>
            <charset val="186"/>
          </rPr>
          <t xml:space="preserve">P6. </t>
        </r>
        <r>
          <rPr>
            <sz val="9"/>
            <color indexed="81"/>
            <rFont val="Tahoma"/>
            <family val="2"/>
            <charset val="186"/>
          </rPr>
          <t>Klaipėdos miesto ekonominės plėtros strategija ir įgyvendinimo veiksmų planas iki 2030 metų, 3.1.8 priemonė "Paversti Smiltynę kurortine teritorija"</t>
        </r>
      </text>
    </comment>
    <comment ref="F76" authorId="0" shapeId="0">
      <text>
        <r>
          <rPr>
            <b/>
            <sz val="9"/>
            <color indexed="81"/>
            <rFont val="Tahoma"/>
            <family val="2"/>
            <charset val="186"/>
          </rPr>
          <t>3.2.1.3.</t>
        </r>
        <r>
          <rPr>
            <sz val="9"/>
            <color indexed="81"/>
            <rFont val="Tahoma"/>
            <family val="2"/>
            <charset val="186"/>
          </rPr>
          <t xml:space="preserve">
Įrengti turizmo infrastruktūrą Smiltynėje, Antrojoje Melnragėje, Giruliuose </t>
        </r>
      </text>
    </comment>
    <comment ref="J88" authorId="0" shapeId="0">
      <text>
        <r>
          <rPr>
            <b/>
            <sz val="9"/>
            <color indexed="81"/>
            <rFont val="Tahoma"/>
            <family val="2"/>
            <charset val="186"/>
          </rPr>
          <t>1982,2 pirminis biudžetas</t>
        </r>
        <r>
          <rPr>
            <sz val="9"/>
            <color indexed="81"/>
            <rFont val="Tahoma"/>
            <family val="2"/>
            <charset val="186"/>
          </rPr>
          <t xml:space="preserve">
</t>
        </r>
      </text>
    </comment>
  </commentList>
</comments>
</file>

<file path=xl/sharedStrings.xml><?xml version="1.0" encoding="utf-8"?>
<sst xmlns="http://schemas.openxmlformats.org/spreadsheetml/2006/main" count="653" uniqueCount="164">
  <si>
    <t>Uždavinio kodas</t>
  </si>
  <si>
    <t>Priemonės kodas</t>
  </si>
  <si>
    <t>Priemonės požymis</t>
  </si>
  <si>
    <t>Asignavimų valdytojo kodas</t>
  </si>
  <si>
    <t>Finansavimo šaltinis</t>
  </si>
  <si>
    <t>01</t>
  </si>
  <si>
    <t>Iš viso:</t>
  </si>
  <si>
    <t>02</t>
  </si>
  <si>
    <t>Iš viso uždaviniui:</t>
  </si>
  <si>
    <t>Iš viso tikslui:</t>
  </si>
  <si>
    <t>Finansavimo šaltiniai</t>
  </si>
  <si>
    <t>Produkto kriterijaus</t>
  </si>
  <si>
    <t>Pavadinimas</t>
  </si>
  <si>
    <t>Finansavimo šaltinių suvestinė</t>
  </si>
  <si>
    <t>SAVIVALDYBĖS  LĖŠOS, IŠ VISO:</t>
  </si>
  <si>
    <t>KITI ŠALTINIAI, IŠ VISO:</t>
  </si>
  <si>
    <t>IŠ VISO:</t>
  </si>
  <si>
    <t xml:space="preserve">Iš viso  veiklos planui: </t>
  </si>
  <si>
    <t>Veiklos plano tikslo kodas</t>
  </si>
  <si>
    <r>
      <t xml:space="preserve">Savivaldybės biudžeto lėšos </t>
    </r>
    <r>
      <rPr>
        <b/>
        <sz val="10"/>
        <rFont val="Times New Roman"/>
        <family val="1"/>
        <charset val="186"/>
      </rPr>
      <t>SB</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</si>
  <si>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</si>
  <si>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</si>
  <si>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t>SB</t>
  </si>
  <si>
    <t>Papriemonės kodas</t>
  </si>
  <si>
    <t>03</t>
  </si>
  <si>
    <t>04</t>
  </si>
  <si>
    <t>SUBALANSUOTO TURIZMO SKATINIMO IR VYSTYMO PROGRAMOS (NR. 02)</t>
  </si>
  <si>
    <t>02 Subalansuoto turizmo skatinimo ir vystymo programa</t>
  </si>
  <si>
    <t>Skatinti atvykstamąjį ir vietinį turizmą, stiprinant miesto turistinį patrauklumą bei didinant Klaipėdos miesto konkurencingumą tiek tarptautinėse, tiek vidinėse turizmo rinkose</t>
  </si>
  <si>
    <t>Plėtoti vandens turizmą</t>
  </si>
  <si>
    <t>Plėtoti turizmo informacinę sistemą</t>
  </si>
  <si>
    <t>Plėtoti viešąją aktyvaus poilsio ir turizmo infrastruktūrą</t>
  </si>
  <si>
    <t>Plėtoti turizmo infrastruktūrą</t>
  </si>
  <si>
    <t>5</t>
  </si>
  <si>
    <t>I</t>
  </si>
  <si>
    <t>Kruizų ir regatų organizavimas, vandens turizmo rinkodaros vykdymas</t>
  </si>
  <si>
    <t>Nemokamos informacijos teikimas turistams bei turistines paslaugas teikiantiems subjektams</t>
  </si>
  <si>
    <t>Strateginis tikslas 01. Didinti miesto konkurencingumą, kryptingai vystant infrastruktūrą ir sudarant palankias sąlygas verslui</t>
  </si>
  <si>
    <t>P3.2.1.1.</t>
  </si>
  <si>
    <t>P3.2.2.1, P3.2.2.3</t>
  </si>
  <si>
    <t>P3.2.3.2, P3.2.3.3</t>
  </si>
  <si>
    <t>P3.2.2.1</t>
  </si>
  <si>
    <t>Išleista nemokamų informacinių leidinių, žemėlapių, tūkst. egz.</t>
  </si>
  <si>
    <t>IED Projektų sk.</t>
  </si>
  <si>
    <t>Išleistų specializuotų leidinių kruizinių laivų turistams, tūkst. egz.</t>
  </si>
  <si>
    <r>
      <t xml:space="preserve">Valstybės biudžeto tikslinės dotacijos lėšos </t>
    </r>
    <r>
      <rPr>
        <b/>
        <sz val="10"/>
        <rFont val="Times New Roman"/>
        <family val="1"/>
        <charset val="186"/>
      </rPr>
      <t>SB(VB)</t>
    </r>
  </si>
  <si>
    <t>P3.2.1.7</t>
  </si>
  <si>
    <t>P3.2.3.1</t>
  </si>
  <si>
    <t>Planas</t>
  </si>
  <si>
    <t>Savivaldybės biudžetas, iš jo:</t>
  </si>
  <si>
    <t>Dalyvauta specializuotose kruizinės laivybos parodose, kartai</t>
  </si>
  <si>
    <t>tūkst. Eur</t>
  </si>
  <si>
    <t>Aptarnauta turistų (suteikta informacija), tūkst. vnt.</t>
  </si>
  <si>
    <t xml:space="preserve"> TIKSLŲ, UŽDAVINIŲ, PRIEMONIŲ, PRIEMONIŲ IŠLAIDŲ IR PRODUKTO KRITERIJŲ SUVESTINĖ</t>
  </si>
  <si>
    <t>Atliktas techninis projektas, vnt.</t>
  </si>
  <si>
    <t>Vykdytojas (skyrius / asmuo)</t>
  </si>
  <si>
    <t>2019-ieji metai</t>
  </si>
  <si>
    <t>Aiškinamojo rašto priedas Nr.3</t>
  </si>
  <si>
    <t>05</t>
  </si>
  <si>
    <t>Parengtas techninis projektas, vnt.</t>
  </si>
  <si>
    <t>Kt</t>
  </si>
  <si>
    <t>Atlikta įrengimo darbų. Užbaigtumas, proc.</t>
  </si>
  <si>
    <r>
      <t xml:space="preserve">Kiti finansavimo šaltiniai </t>
    </r>
    <r>
      <rPr>
        <b/>
        <sz val="10"/>
        <rFont val="Times New Roman"/>
        <family val="1"/>
        <charset val="186"/>
      </rPr>
      <t>Kt</t>
    </r>
  </si>
  <si>
    <t>Projekto "Baltijos jūros turizmo centras" įgyvendinimas</t>
  </si>
  <si>
    <t xml:space="preserve">Projekto „Gynybinio ir gamtos paveldo keliai“ įgyvendinimas </t>
  </si>
  <si>
    <t>Turizmo dienai paminėti surengta nemokamų ekskursijų po miestą, vnt.</t>
  </si>
  <si>
    <t>Išleista Klaipėdos miesto informacinių leidinių, skirtų parodoms, tūkst. egz.</t>
  </si>
  <si>
    <t>P3.2.1.3.</t>
  </si>
  <si>
    <t>Sukurta informacinė sistema (5 informaciniai stendai prie įvažiavimo į miestą, 20 informacinių kolonų, 1 informacinės rodyklės komplektas). Užbaigtumas, proc.</t>
  </si>
  <si>
    <t>Patrauklių turistinių maršrutų kūrimas ir plėtojimas</t>
  </si>
  <si>
    <t>Priemonių, skatinančių klaipėdiečius būti miesto ambasadoriais, įgyvendinimas</t>
  </si>
  <si>
    <t xml:space="preserve">IED Projektų skyrius </t>
  </si>
  <si>
    <t>SB(ES)</t>
  </si>
  <si>
    <t>Projekto „Pietų Baltijos krantas – ilgalaikių laivybos krypčių tarp šalių kūrimas MARRIAGE bendradarbiavimo tinklų pagrindu“ įgyvendinimas</t>
  </si>
  <si>
    <t>SB(L)</t>
  </si>
  <si>
    <r>
      <t xml:space="preserve">Programų lėšų likučių laikinai laisvos lėšos </t>
    </r>
    <r>
      <rPr>
        <b/>
        <sz val="10"/>
        <rFont val="Times New Roman"/>
        <family val="1"/>
        <charset val="186"/>
      </rPr>
      <t>SB(L)</t>
    </r>
  </si>
  <si>
    <t>Projekto „Turizmo informacinės infrastruktūros sukūrimas ir pritaikymas neįgaliųjų poreikiams pietvakarinėje Klaipėdos regiono dalyje“ įgyvendinimas</t>
  </si>
  <si>
    <t>SB(ESA)</t>
  </si>
  <si>
    <r>
      <t xml:space="preserve">Savivaldybės biudžeto apyvartos lėšos Europos Sąjungos finansinės paramos programų laikinam lėšų stygiui dengti  </t>
    </r>
    <r>
      <rPr>
        <b/>
        <sz val="10"/>
        <rFont val="Times New Roman"/>
        <family val="1"/>
        <charset val="186"/>
      </rPr>
      <t>SB(ESA)</t>
    </r>
  </si>
  <si>
    <r>
      <t xml:space="preserve">Europos Sąjungos paramos lėšos, kurios įtrauktos į Savivaldybės biudžetą </t>
    </r>
    <r>
      <rPr>
        <b/>
        <sz val="10"/>
        <rFont val="Times New Roman"/>
        <family val="1"/>
        <charset val="186"/>
      </rPr>
      <t>SB(ES)</t>
    </r>
  </si>
  <si>
    <t>2020-ųjų metų lėšų projektas</t>
  </si>
  <si>
    <t>2020-ieji metai</t>
  </si>
  <si>
    <t>1</t>
  </si>
  <si>
    <t>20, 0</t>
  </si>
  <si>
    <t>06</t>
  </si>
  <si>
    <t xml:space="preserve">Bastionų komplekso (Jono kalnelio) ir jo prieigų sutvarkymas, sukuriant išskirtinį kultūros ir turizmo traukos centrą bei skatinant smulkųjį ir vidutinį verslą </t>
  </si>
  <si>
    <r>
      <t xml:space="preserve">Valstybės biudžeto lėšos </t>
    </r>
    <r>
      <rPr>
        <b/>
        <sz val="10"/>
        <rFont val="Times New Roman"/>
        <family val="1"/>
        <charset val="186"/>
      </rPr>
      <t>LRVB</t>
    </r>
  </si>
  <si>
    <t>SB(VB)</t>
  </si>
  <si>
    <t>Dalyvauta tarptautiniuose renginiuose ir verslo misijose, vnt.</t>
  </si>
  <si>
    <t>Išleistas leidinys apie Klaipėdos miesto turizmo produktus ir paslaugas, tūkst. vnt.</t>
  </si>
  <si>
    <t>Pagaminta reprezentacinės medžiagos pagal atitinkamą paslaugų paketą, tūkst. vnt</t>
  </si>
  <si>
    <t xml:space="preserve">Naujų turizmo krypčių (aktyviojo ir konferencinio bei jūrinio ir sveikatinimo) paslaugų  ir priemonių sukūrimas ir plėtojimas </t>
  </si>
  <si>
    <t>Atplaukusių burlaivių ir jachtų į uostą, vnt.</t>
  </si>
  <si>
    <t xml:space="preserve">Atvykusių kruizinių laivų, vnt. </t>
  </si>
  <si>
    <t>Viešinamų objektų, vnt.</t>
  </si>
  <si>
    <t>Sukurta bedra Baltijos jūros turizmo centro informacijos sistema Pietų Baltijos jūros regione, vnt.</t>
  </si>
  <si>
    <t>Įdiegta e-rinkodaros priemonių, vnt.</t>
  </si>
  <si>
    <t xml:space="preserve">Atlikta informacinių ženklų įrengimo darbų. Užbaigtumas, proc. </t>
  </si>
  <si>
    <t>Klaipėdos miesto turizmo informacinės sistemos projektų įgyvendinimas:</t>
  </si>
  <si>
    <t>Klaipėdos miesto turizmo informacinės sistemos plėtojimas:</t>
  </si>
  <si>
    <t>Projekto „Baltijos jūros turizmo centras“ įgyvendinimas</t>
  </si>
  <si>
    <t>Įdiegta e. rinkodaros priemonių, vnt.</t>
  </si>
  <si>
    <r>
      <t xml:space="preserve">Europos Sąjungos paramos lėšos, kurios įtrauktos į savivaldybės biudžetą </t>
    </r>
    <r>
      <rPr>
        <b/>
        <sz val="10"/>
        <rFont val="Times New Roman"/>
        <family val="1"/>
        <charset val="186"/>
      </rPr>
      <t>SB(ES)</t>
    </r>
  </si>
  <si>
    <t>Skirtumas</t>
  </si>
  <si>
    <t>Paaiškinimas</t>
  </si>
  <si>
    <t>Lyginamasis variantas</t>
  </si>
  <si>
    <t>Atlikta pilies didžiojo bokšto atkūrimo darbų. Užbaigtumas, proc.</t>
  </si>
  <si>
    <t>Siūlomas keisti 2020-ųjų metų  lėšų projektas</t>
  </si>
  <si>
    <t>Parengtas pilies didžiojo bokšto techninis projektas, vnt.</t>
  </si>
  <si>
    <t>2021-ųjų metų lėšų projektas</t>
  </si>
  <si>
    <t>2021-ieji metai</t>
  </si>
  <si>
    <t>2019-ųjų metų asignavimų planas</t>
  </si>
  <si>
    <t>IED Tarptautinių ryšių ir ekoniminės plėtros sk.</t>
  </si>
  <si>
    <t>Projekto „Savivaldybes jungiančių turizmo trasų ir turizmo maršrutų informacinės infrastruktūros plėtra“ įgyvendinimas</t>
  </si>
  <si>
    <t xml:space="preserve">Įsigyta miestą reprezentuojančių nuotraukų, vnt. </t>
  </si>
  <si>
    <t xml:space="preserve">Suorganizuotas renginys tarptautinei turizmo dienai paminėti, vnt. </t>
  </si>
  <si>
    <t>Pagaminta interaktyvių priemonių pagal atitinkamą paslaugų paketą, vnt.</t>
  </si>
  <si>
    <t>Atnaujintas mobilios programėlės „MICE Klaipėda“ turinys, kartai per metus</t>
  </si>
  <si>
    <t>Suorganizuota gidų mokyklėlių skirtingoms amžiaus grupėms,  kartai per metus</t>
  </si>
  <si>
    <t>Atnaujinama socialinė paskyra „Didžiuojuosi, kad esu klaipėdietis“, kartai per metus</t>
  </si>
  <si>
    <t>Sukurtas interaktyvus žaidimas moksleiviams, vnt.</t>
  </si>
  <si>
    <r>
      <t xml:space="preserve">Klaipėdos miesto turizmo galimybių pristatymas </t>
    </r>
    <r>
      <rPr>
        <i/>
        <sz val="10"/>
        <rFont val="Times New Roman"/>
        <family val="1"/>
        <charset val="186"/>
      </rPr>
      <t>nacionalinėje</t>
    </r>
    <r>
      <rPr>
        <sz val="10"/>
        <rFont val="Times New Roman"/>
        <family val="1"/>
        <charset val="186"/>
      </rPr>
      <t xml:space="preserve"> erdvėje </t>
    </r>
  </si>
  <si>
    <r>
      <t xml:space="preserve">Klaipėdos miesto turizmo galimybių pristatymas </t>
    </r>
    <r>
      <rPr>
        <i/>
        <sz val="10"/>
        <rFont val="Times New Roman"/>
        <family val="1"/>
        <charset val="186"/>
      </rPr>
      <t xml:space="preserve">tarptautinėje </t>
    </r>
    <r>
      <rPr>
        <sz val="10"/>
        <rFont val="Times New Roman"/>
        <family val="1"/>
        <charset val="186"/>
      </rPr>
      <t xml:space="preserve">erdvėje </t>
    </r>
  </si>
  <si>
    <t>Dalyvauta nacionalinėse parodose ir pristatomuosiuose renginiuose, vnt.</t>
  </si>
  <si>
    <t>Informacinio turinio palaikymas trejuose e. interaktyviuose stenduose  ir e. svetainėje www.klaipedainfo, kartai/metus</t>
  </si>
  <si>
    <t xml:space="preserve">Dalyvauta tarptautinėse laivybos parodose, vnt </t>
  </si>
  <si>
    <t>2</t>
  </si>
  <si>
    <t>Parengta galimybių studija „Dėl laivybos kliūčių šalinimo Kuršių mariose“, vnt.</t>
  </si>
  <si>
    <t xml:space="preserve">Įrengtas informacijos taškas Smiltynės jachtklube, vnt.  </t>
  </si>
  <si>
    <t>P6</t>
  </si>
  <si>
    <t>I, P6</t>
  </si>
  <si>
    <r>
      <t xml:space="preserve">2019–2021 M. KLAIPĖDOS MIESTO SAVIVALDYBĖS </t>
    </r>
    <r>
      <rPr>
        <b/>
        <sz val="11"/>
        <rFont val="Times New Roman"/>
        <family val="1"/>
        <charset val="186"/>
      </rPr>
      <t xml:space="preserve">            </t>
    </r>
  </si>
  <si>
    <t>P3.2.3.2-3</t>
  </si>
  <si>
    <t xml:space="preserve">Smiltynės turizmo ir rekreacijos schemos priemonių įgyvendinimas </t>
  </si>
  <si>
    <t xml:space="preserve">Vietų, kuriose teikiamos sveikatos priežiūros paslaugos Smiltynės teritorijoje, skaičius </t>
  </si>
  <si>
    <t>Parengta projekto „Miško parkas“  koncepcija, vnt</t>
  </si>
  <si>
    <t>Įgyvendinta projekto „Miško parkas“ koncepcija, vnt.</t>
  </si>
  <si>
    <t>Parengta naujų teminių turistinių maršrutų, vnt.</t>
  </si>
  <si>
    <t xml:space="preserve">Sukurtas turistinis maršrutas „Via regia“ (karalienės Luizės/pašto kelias), vnt.  </t>
  </si>
  <si>
    <t>Išleista nemokamų turistinių maršrutų brošiūrų (kiekvienam maršrutui atskira brošiūra), tūkst. egz.</t>
  </si>
  <si>
    <r>
      <t xml:space="preserve">Klaipėdos pilies ir bastionų komplekso restauravimas ir atgaivinimas (II etapas - </t>
    </r>
    <r>
      <rPr>
        <b/>
        <sz val="10"/>
        <rFont val="Times New Roman"/>
        <family val="1"/>
        <charset val="186"/>
      </rPr>
      <t>Pilies didžiojo bokšto atkūrimas)</t>
    </r>
  </si>
  <si>
    <t xml:space="preserve">Klaipėdos miesto savivaldybės subalansuoto turizmo skatinimo ir vystymo programos (Nr. 02) aprašymo              </t>
  </si>
  <si>
    <t>priedas</t>
  </si>
  <si>
    <t>__________________________________</t>
  </si>
  <si>
    <t xml:space="preserve">Dalyvauta tarptautinėse laivybos parodose, vnt. </t>
  </si>
  <si>
    <t xml:space="preserve">Suorganizuotas renginys Tarptautinei turizmo dienai paminėti, vnt. </t>
  </si>
  <si>
    <t>Pagaminta reprezentacinės medžiagos pagal atitinkamą paslaugų paketą, tūkst. vnt.</t>
  </si>
  <si>
    <t>Informacinio turinio palaikymas trijuose e. interaktyviuose stenduose  ir e. svetainėje www.klaipedainfo, kartai per metus</t>
  </si>
  <si>
    <t xml:space="preserve">Sukurtas turistinis maršrutas „Via regia“ (karalienės Luizės, pašto kelias), vnt.  </t>
  </si>
  <si>
    <t>Suorganizuota gidų mokyklėlių skirtingoms amžiaus grupėms, kartai per metus</t>
  </si>
  <si>
    <t>Klaipėdos pilies ir bastionų komplekso restauravimas ir atgaivinimas (II etapas – Pilies didžiojo bokšto atkūrimas)</t>
  </si>
  <si>
    <t>Parengta projekto „Miško parkas“ koncepcija, vnt</t>
  </si>
  <si>
    <t>2019-ųjų metų asignavi-mų planas</t>
  </si>
  <si>
    <t>Siūlomas keisti 2019-ųjų metų asignavimų planas</t>
  </si>
  <si>
    <t>Siūlomas keisti 2021-ųjų metų  lėšų projektas</t>
  </si>
  <si>
    <t>Siūlomas keisti 2019 metų  asignavimų planas</t>
  </si>
  <si>
    <r>
      <t xml:space="preserve">Europos Sąjungos paramos lėšos, kurios įtrauktos į Savivaldybės biudžetą, lėšų likučių lėšos </t>
    </r>
    <r>
      <rPr>
        <b/>
        <sz val="10"/>
        <rFont val="Times New Roman"/>
        <family val="1"/>
        <charset val="186"/>
      </rPr>
      <t>SB(ESL)</t>
    </r>
  </si>
  <si>
    <r>
      <t xml:space="preserve">Valstybės biudžeto tikslinės dotacijos lėšų likutis </t>
    </r>
    <r>
      <rPr>
        <b/>
        <sz val="10"/>
        <rFont val="Times New Roman"/>
        <family val="1"/>
        <charset val="186"/>
      </rPr>
      <t>SB(VBL)</t>
    </r>
  </si>
  <si>
    <t>SB(ESL)</t>
  </si>
  <si>
    <t>SB(VBL)</t>
  </si>
  <si>
    <r>
      <t xml:space="preserve">2019–2021 M. KLAIPĖDOS MIESTO SAVIVALDYBĖS      </t>
    </r>
    <r>
      <rPr>
        <b/>
        <sz val="11"/>
        <rFont val="Times New Roman"/>
        <family val="1"/>
        <charset val="186"/>
      </rPr>
      <t xml:space="preserve">            </t>
    </r>
  </si>
  <si>
    <t>Priemonės finansavimo apimtis tikslinama pagal 2019 m. vasario 21 d. savivaldybės tarybos sprendimu Nr. T2-37 patvirtintą Klaipėdos m. savivaldybės  2019 m. biudžetą</t>
  </si>
  <si>
    <t>Priemonei suplanuotų lėšų finansavimo šaltiniai tikslinami pagal 2019 m. vasario 21 d. savivaldybės tarybos sprendimu Nr. T2-37 patvirtintą Klaipėdos m. savivaldybės  2019 m. biudžetą</t>
  </si>
  <si>
    <t>Priemonei suplanuotų lėšų finansavimo šaltiniai tikslinami pagal 2019 m. vasario 21 d. savivaldybės tarybos sprendimu Nr. T2-37 patvirtintą Klaipėdos m. savivaldybės 2019 m. biudžetą</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</si>
</sst>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6">
    <font>
      <sz val="10"/>
      <name val="Arial"/>
      <charset val="186"/>
    </font>
    <font>
      <sz val="8"/>
      <name val="Times New Roman"/>
      <family val="1"/>
      <charset val="186"/>
    </font>
    <font>
      <sz val="10"/>
      <name val="Times New Roman"/>
      <family val="1"/>
      <charset val="186"/>
    </font>
    <font>
      <b/>
      <sz val="10"/>
      <name val="Times New Roman"/>
      <family val="1"/>
      <charset val="186"/>
    </font>
    <font>
      <sz val="10"/>
      <name val="TimesLT"/>
      <charset val="186"/>
    </font>
    <font>
      <sz val="10"/>
      <name val="Arial"/>
      <family val="2"/>
      <charset val="186"/>
    </font>
    <font>
      <b/>
      <sz val="10"/>
      <name val="Times New Roman"/>
      <family val="1"/>
      <charset val="204"/>
    </font>
    <font>
      <sz val="9"/>
      <name val="Times New Roman"/>
      <family val="1"/>
      <charset val="186"/>
    </font>
    <font>
      <sz val="10"/>
      <name val="Times New Roman"/>
      <family val="1"/>
    </font>
    <font>
      <sz val="9"/>
      <color indexed="81"/>
      <name val="Tahoma"/>
      <family val="2"/>
      <charset val="186"/>
    </font>
    <font>
      <b/>
      <sz val="9"/>
      <color indexed="81"/>
      <name val="Tahoma"/>
      <family val="2"/>
      <charset val="186"/>
    </font>
    <font>
      <sz val="10"/>
      <name val="Arial"/>
      <family val="2"/>
      <charset val="186"/>
    </font>
    <font>
      <sz val="9"/>
      <name val="Times New Roman"/>
      <family val="1"/>
    </font>
    <font>
      <sz val="11"/>
      <name val="Times New Roman"/>
      <family val="1"/>
      <charset val="186"/>
    </font>
    <font>
      <b/>
      <sz val="11"/>
      <name val="Times New Roman"/>
      <family val="1"/>
      <charset val="186"/>
    </font>
    <font>
      <b/>
      <sz val="9"/>
      <name val="Times New Roman"/>
      <family val="1"/>
      <charset val="186"/>
    </font>
    <font>
      <sz val="11"/>
      <name val="Calibri"/>
      <family val="2"/>
      <charset val="186"/>
      <scheme val="minor"/>
    </font>
    <font>
      <sz val="10"/>
      <color theme="1"/>
      <name val="Times New Roman"/>
      <family val="1"/>
      <charset val="186"/>
    </font>
    <font>
      <b/>
      <sz val="10"/>
      <color theme="1"/>
      <name val="Times New Roman"/>
      <family val="1"/>
      <charset val="186"/>
    </font>
    <font>
      <sz val="12"/>
      <name val="Times New Roman"/>
      <family val="1"/>
      <charset val="186"/>
    </font>
    <font>
      <sz val="9"/>
      <color rgb="FFFF0000"/>
      <name val="Times New Roman"/>
      <family val="1"/>
      <charset val="186"/>
    </font>
    <font>
      <i/>
      <sz val="10"/>
      <name val="Times New Roman"/>
      <family val="1"/>
      <charset val="186"/>
    </font>
    <font>
      <sz val="11"/>
      <name val="Arial"/>
      <family val="2"/>
      <charset val="186"/>
    </font>
    <font>
      <sz val="12"/>
      <name val="Arial"/>
      <family val="2"/>
      <charset val="186"/>
    </font>
    <font>
      <sz val="10"/>
      <color rgb="FFFF0000"/>
      <name val="Times New Roman"/>
      <family val="1"/>
      <charset val="186"/>
    </font>
    <font>
      <sz val="10"/>
      <color rgb="FFFF0000"/>
      <name val="Times New Roman"/>
      <family val="1"/>
    </font>
  </fonts>
  <fills count="11">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43"/>
        <bgColor indexed="64"/>
      </patternFill>
    </fill>
    <fill>
      <patternFill patternType="solid">
        <fgColor indexed="22"/>
        <bgColor indexed="64"/>
      </patternFill>
    </fill>
    <fill>
      <patternFill patternType="solid">
        <fgColor rgb="FFFFCCFF"/>
        <bgColor indexed="64"/>
      </patternFill>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rgb="FFFFFFFF"/>
        <bgColor indexed="64"/>
      </patternFill>
    </fill>
  </fills>
  <borders count="9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medium">
        <color indexed="64"/>
      </top>
      <bottom style="thin">
        <color indexed="64"/>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top style="medium">
        <color indexed="64"/>
      </top>
      <bottom/>
      <diagonal/>
    </border>
    <border>
      <left/>
      <right style="thin">
        <color indexed="64"/>
      </right>
      <top/>
      <bottom/>
      <diagonal/>
    </border>
    <border>
      <left/>
      <right style="thin">
        <color indexed="64"/>
      </right>
      <top/>
      <bottom style="medium">
        <color indexed="64"/>
      </bottom>
      <diagonal/>
    </border>
    <border>
      <left/>
      <right style="thin">
        <color indexed="64"/>
      </right>
      <top style="medium">
        <color indexed="64"/>
      </top>
      <bottom/>
      <diagonal/>
    </border>
    <border>
      <left/>
      <right/>
      <top style="thin">
        <color indexed="64"/>
      </top>
      <bottom/>
      <diagonal/>
    </border>
    <border>
      <left style="medium">
        <color indexed="64"/>
      </left>
      <right style="thin">
        <color indexed="64"/>
      </right>
      <top style="hair">
        <color indexed="64"/>
      </top>
      <bottom style="hair">
        <color indexed="64"/>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hair">
        <color indexed="64"/>
      </top>
      <bottom/>
      <diagonal/>
    </border>
    <border>
      <left style="medium">
        <color indexed="64"/>
      </left>
      <right/>
      <top/>
      <bottom style="hair">
        <color indexed="64"/>
      </bottom>
      <diagonal/>
    </border>
    <border>
      <left style="medium">
        <color indexed="64"/>
      </left>
      <right/>
      <top style="thin">
        <color indexed="64"/>
      </top>
      <bottom/>
      <diagonal/>
    </border>
    <border>
      <left style="thin">
        <color indexed="64"/>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diagonal/>
    </border>
    <border>
      <left/>
      <right style="medium">
        <color indexed="64"/>
      </right>
      <top/>
      <bottom/>
      <diagonal/>
    </border>
    <border>
      <left style="thin">
        <color indexed="64"/>
      </left>
      <right style="medium">
        <color indexed="64"/>
      </right>
      <top style="thin">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style="hair">
        <color indexed="64"/>
      </top>
      <bottom/>
      <diagonal/>
    </border>
    <border>
      <left/>
      <right/>
      <top style="hair">
        <color indexed="64"/>
      </top>
      <bottom style="hair">
        <color indexed="64"/>
      </bottom>
      <diagonal/>
    </border>
    <border>
      <left style="medium">
        <color indexed="64"/>
      </left>
      <right/>
      <top style="hair">
        <color indexed="64"/>
      </top>
      <bottom/>
      <diagonal/>
    </border>
    <border>
      <left style="medium">
        <color indexed="64"/>
      </left>
      <right style="thin">
        <color indexed="64"/>
      </right>
      <top style="thin">
        <color indexed="64"/>
      </top>
      <bottom style="hair">
        <color indexed="64"/>
      </bottom>
      <diagonal/>
    </border>
    <border>
      <left style="medium">
        <color indexed="64"/>
      </left>
      <right/>
      <top style="hair">
        <color indexed="64"/>
      </top>
      <bottom style="hair">
        <color indexed="64"/>
      </bottom>
      <diagonal/>
    </border>
    <border>
      <left style="thin">
        <color indexed="64"/>
      </left>
      <right style="medium">
        <color indexed="64"/>
      </right>
      <top style="medium">
        <color indexed="64"/>
      </top>
      <bottom style="thin">
        <color indexed="64"/>
      </bottom>
      <diagonal/>
    </border>
    <border>
      <left/>
      <right/>
      <top style="thin">
        <color indexed="64"/>
      </top>
      <bottom style="hair">
        <color indexed="64"/>
      </bottom>
      <diagonal/>
    </border>
    <border>
      <left/>
      <right/>
      <top style="hair">
        <color indexed="64"/>
      </top>
      <bottom style="thin">
        <color indexed="64"/>
      </bottom>
      <diagonal/>
    </border>
    <border>
      <left/>
      <right style="medium">
        <color indexed="64"/>
      </right>
      <top style="thin">
        <color indexed="64"/>
      </top>
      <bottom style="medium">
        <color indexed="64"/>
      </bottom>
      <diagonal/>
    </border>
    <border>
      <left/>
      <right/>
      <top style="hair">
        <color indexed="64"/>
      </top>
      <bottom/>
      <diagonal/>
    </border>
    <border>
      <left/>
      <right style="medium">
        <color indexed="64"/>
      </right>
      <top style="hair">
        <color indexed="64"/>
      </top>
      <bottom style="hair">
        <color indexed="64"/>
      </bottom>
      <diagonal/>
    </border>
  </borders>
  <cellStyleXfs count="3">
    <xf numFmtId="0" fontId="0" fillId="0" borderId="0"/>
    <xf numFmtId="0" fontId="4" fillId="0" borderId="0"/>
    <xf numFmtId="0" fontId="11" fillId="0" borderId="0">
      <alignment vertical="center"/>
    </xf>
  </cellStyleXfs>
  <cellXfs count="855">
    <xf numFmtId="0" fontId="0" fillId="0" borderId="0" xfId="0"/>
    <xf numFmtId="0" fontId="2" fillId="0" borderId="0" xfId="0" applyFont="1" applyFill="1" applyBorder="1" applyAlignment="1">
      <alignment horizontal="center" vertical="top"/>
    </xf>
    <xf numFmtId="0" fontId="2" fillId="0" borderId="0" xfId="0" applyFont="1" applyBorder="1" applyAlignment="1">
      <alignment vertical="top"/>
    </xf>
    <xf numFmtId="0" fontId="2" fillId="0" borderId="0" xfId="0" applyFont="1" applyAlignment="1">
      <alignment vertical="top"/>
    </xf>
    <xf numFmtId="0" fontId="2" fillId="0" borderId="0" xfId="0" applyNumberFormat="1" applyFont="1" applyAlignment="1">
      <alignment vertical="top"/>
    </xf>
    <xf numFmtId="49" fontId="3" fillId="2" borderId="2" xfId="0" applyNumberFormat="1" applyFont="1" applyFill="1" applyBorder="1" applyAlignment="1">
      <alignment horizontal="center" vertical="top"/>
    </xf>
    <xf numFmtId="0" fontId="2" fillId="0" borderId="0" xfId="0" applyFont="1" applyFill="1" applyAlignment="1">
      <alignment vertical="top"/>
    </xf>
    <xf numFmtId="0" fontId="2" fillId="3" borderId="0" xfId="0" applyFont="1" applyFill="1" applyAlignment="1">
      <alignment vertical="top"/>
    </xf>
    <xf numFmtId="0" fontId="5" fillId="0" borderId="0" xfId="0" applyFont="1"/>
    <xf numFmtId="49" fontId="3" fillId="4" borderId="30" xfId="0" applyNumberFormat="1" applyFont="1" applyFill="1" applyBorder="1" applyAlignment="1">
      <alignment horizontal="center" vertical="top"/>
    </xf>
    <xf numFmtId="49" fontId="3" fillId="2" borderId="1" xfId="0" applyNumberFormat="1" applyFont="1" applyFill="1" applyBorder="1" applyAlignment="1">
      <alignment horizontal="center" vertical="top"/>
    </xf>
    <xf numFmtId="164" fontId="2" fillId="0" borderId="0" xfId="0" applyNumberFormat="1" applyFont="1" applyAlignment="1">
      <alignment vertical="top"/>
    </xf>
    <xf numFmtId="0" fontId="3" fillId="7" borderId="33" xfId="0" applyFont="1" applyFill="1" applyBorder="1" applyAlignment="1">
      <alignment horizontal="center" vertical="top"/>
    </xf>
    <xf numFmtId="49" fontId="3" fillId="9" borderId="11" xfId="0" applyNumberFormat="1" applyFont="1" applyFill="1" applyBorder="1" applyAlignment="1">
      <alignment horizontal="center" vertical="top" wrapText="1"/>
    </xf>
    <xf numFmtId="49" fontId="3" fillId="9" borderId="11" xfId="0" applyNumberFormat="1" applyFont="1" applyFill="1" applyBorder="1" applyAlignment="1">
      <alignment horizontal="center" vertical="top"/>
    </xf>
    <xf numFmtId="49" fontId="3" fillId="9" borderId="30" xfId="0" applyNumberFormat="1" applyFont="1" applyFill="1" applyBorder="1" applyAlignment="1">
      <alignment horizontal="center" vertical="top"/>
    </xf>
    <xf numFmtId="49" fontId="3" fillId="9" borderId="24" xfId="0" applyNumberFormat="1" applyFont="1" applyFill="1" applyBorder="1" applyAlignment="1">
      <alignment horizontal="center" vertical="top"/>
    </xf>
    <xf numFmtId="49" fontId="3" fillId="9" borderId="30" xfId="0" applyNumberFormat="1" applyFont="1" applyFill="1" applyBorder="1" applyAlignment="1">
      <alignment horizontal="center" vertical="top" wrapText="1"/>
    </xf>
    <xf numFmtId="49" fontId="3" fillId="9" borderId="43" xfId="0" applyNumberFormat="1" applyFont="1" applyFill="1" applyBorder="1" applyAlignment="1">
      <alignment horizontal="center" vertical="top"/>
    </xf>
    <xf numFmtId="49" fontId="3" fillId="9" borderId="42" xfId="0" applyNumberFormat="1" applyFont="1" applyFill="1" applyBorder="1" applyAlignment="1">
      <alignment horizontal="center" vertical="top"/>
    </xf>
    <xf numFmtId="0" fontId="8" fillId="3" borderId="54" xfId="0" applyFont="1" applyFill="1" applyBorder="1" applyAlignment="1">
      <alignment vertical="top" wrapText="1"/>
    </xf>
    <xf numFmtId="0" fontId="2" fillId="7" borderId="27" xfId="0" applyFont="1" applyFill="1" applyBorder="1" applyAlignment="1">
      <alignment horizontal="left" vertical="top" wrapText="1"/>
    </xf>
    <xf numFmtId="0" fontId="2" fillId="7" borderId="28" xfId="0" applyFont="1" applyFill="1" applyBorder="1" applyAlignment="1">
      <alignment horizontal="left" vertical="top" wrapText="1"/>
    </xf>
    <xf numFmtId="0" fontId="2" fillId="8" borderId="0" xfId="0" applyFont="1" applyFill="1" applyBorder="1" applyAlignment="1">
      <alignment vertical="top"/>
    </xf>
    <xf numFmtId="0" fontId="2" fillId="8" borderId="34" xfId="0" applyFont="1" applyFill="1" applyBorder="1" applyAlignment="1">
      <alignment horizontal="center" vertical="top"/>
    </xf>
    <xf numFmtId="0" fontId="2" fillId="8" borderId="60" xfId="0" applyFont="1" applyFill="1" applyBorder="1" applyAlignment="1">
      <alignment horizontal="center" vertical="top" wrapText="1"/>
    </xf>
    <xf numFmtId="49" fontId="3" fillId="8" borderId="22" xfId="0" applyNumberFormat="1" applyFont="1" applyFill="1" applyBorder="1" applyAlignment="1">
      <alignment horizontal="center" vertical="top" wrapText="1"/>
    </xf>
    <xf numFmtId="0" fontId="8" fillId="3" borderId="6" xfId="0" applyFont="1" applyFill="1" applyBorder="1" applyAlignment="1">
      <alignment vertical="top" wrapText="1"/>
    </xf>
    <xf numFmtId="0" fontId="2" fillId="8" borderId="6" xfId="0" applyFont="1" applyFill="1" applyBorder="1" applyAlignment="1">
      <alignment horizontal="left" vertical="top" wrapText="1"/>
    </xf>
    <xf numFmtId="0" fontId="2" fillId="8" borderId="7" xfId="0" applyFont="1" applyFill="1" applyBorder="1" applyAlignment="1">
      <alignment vertical="top" wrapText="1"/>
    </xf>
    <xf numFmtId="49" fontId="3" fillId="2" borderId="45" xfId="0" applyNumberFormat="1" applyFont="1" applyFill="1" applyBorder="1" applyAlignment="1">
      <alignment horizontal="center" vertical="top"/>
    </xf>
    <xf numFmtId="0" fontId="2" fillId="8" borderId="22" xfId="0" applyFont="1" applyFill="1" applyBorder="1" applyAlignment="1">
      <alignment horizontal="center" vertical="center" textRotation="90" wrapText="1"/>
    </xf>
    <xf numFmtId="164" fontId="3" fillId="7" borderId="15" xfId="0" applyNumberFormat="1" applyFont="1" applyFill="1" applyBorder="1" applyAlignment="1">
      <alignment horizontal="center" vertical="top" wrapText="1"/>
    </xf>
    <xf numFmtId="164" fontId="2" fillId="0" borderId="15" xfId="0" applyNumberFormat="1" applyFont="1" applyBorder="1" applyAlignment="1">
      <alignment horizontal="center" vertical="top" wrapText="1"/>
    </xf>
    <xf numFmtId="164" fontId="2" fillId="7" borderId="15" xfId="0" applyNumberFormat="1" applyFont="1" applyFill="1" applyBorder="1" applyAlignment="1">
      <alignment horizontal="center" vertical="top" wrapText="1"/>
    </xf>
    <xf numFmtId="164" fontId="2" fillId="8" borderId="0" xfId="0" applyNumberFormat="1" applyFont="1" applyFill="1" applyBorder="1" applyAlignment="1">
      <alignment horizontal="center" vertical="top"/>
    </xf>
    <xf numFmtId="164" fontId="2" fillId="8" borderId="47" xfId="0" applyNumberFormat="1" applyFont="1" applyFill="1" applyBorder="1" applyAlignment="1">
      <alignment horizontal="center" vertical="top"/>
    </xf>
    <xf numFmtId="164" fontId="2" fillId="0" borderId="16" xfId="0" applyNumberFormat="1" applyFont="1" applyBorder="1" applyAlignment="1">
      <alignment horizontal="center" vertical="top"/>
    </xf>
    <xf numFmtId="164" fontId="3" fillId="2" borderId="17" xfId="0" applyNumberFormat="1" applyFont="1" applyFill="1" applyBorder="1" applyAlignment="1">
      <alignment horizontal="center" vertical="top"/>
    </xf>
    <xf numFmtId="164" fontId="3" fillId="9" borderId="17" xfId="0" applyNumberFormat="1" applyFont="1" applyFill="1" applyBorder="1" applyAlignment="1">
      <alignment horizontal="center" vertical="top"/>
    </xf>
    <xf numFmtId="164" fontId="2" fillId="8" borderId="46" xfId="0" applyNumberFormat="1" applyFont="1" applyFill="1" applyBorder="1" applyAlignment="1">
      <alignment horizontal="center" vertical="top"/>
    </xf>
    <xf numFmtId="0" fontId="2" fillId="3" borderId="63" xfId="2" applyFont="1" applyFill="1" applyBorder="1" applyAlignment="1">
      <alignment horizontal="center" vertical="top"/>
    </xf>
    <xf numFmtId="49" fontId="6" fillId="6" borderId="37" xfId="0" applyNumberFormat="1" applyFont="1" applyFill="1" applyBorder="1" applyAlignment="1">
      <alignment horizontal="left" vertical="top" wrapText="1"/>
    </xf>
    <xf numFmtId="0" fontId="6" fillId="4" borderId="28" xfId="0" applyFont="1" applyFill="1" applyBorder="1" applyAlignment="1">
      <alignment horizontal="left" vertical="top" wrapText="1"/>
    </xf>
    <xf numFmtId="0" fontId="3" fillId="2" borderId="28" xfId="0" applyFont="1" applyFill="1" applyBorder="1" applyAlignment="1">
      <alignment horizontal="left" vertical="top" wrapText="1"/>
    </xf>
    <xf numFmtId="0" fontId="3" fillId="2" borderId="26" xfId="0" applyFont="1" applyFill="1" applyBorder="1" applyAlignment="1">
      <alignment horizontal="left" vertical="top" wrapText="1"/>
    </xf>
    <xf numFmtId="0" fontId="2" fillId="3" borderId="8" xfId="0" applyFont="1" applyFill="1" applyBorder="1" applyAlignment="1">
      <alignment vertical="top" wrapText="1"/>
    </xf>
    <xf numFmtId="0" fontId="2" fillId="9" borderId="26" xfId="0" applyFont="1" applyFill="1" applyBorder="1" applyAlignment="1">
      <alignment horizontal="center" vertical="top"/>
    </xf>
    <xf numFmtId="0" fontId="2" fillId="4" borderId="26" xfId="0" applyFont="1" applyFill="1" applyBorder="1" applyAlignment="1">
      <alignment horizontal="center" vertical="top"/>
    </xf>
    <xf numFmtId="49" fontId="3" fillId="2" borderId="26" xfId="0" applyNumberFormat="1" applyFont="1" applyFill="1" applyBorder="1" applyAlignment="1">
      <alignment horizontal="left" vertical="top"/>
    </xf>
    <xf numFmtId="0" fontId="2" fillId="2" borderId="26" xfId="0" applyFont="1" applyFill="1" applyBorder="1" applyAlignment="1">
      <alignment horizontal="center" vertical="top" wrapText="1"/>
    </xf>
    <xf numFmtId="0" fontId="3" fillId="9" borderId="26" xfId="0" applyFont="1" applyFill="1" applyBorder="1" applyAlignment="1">
      <alignment horizontal="left" vertical="top"/>
    </xf>
    <xf numFmtId="0" fontId="0" fillId="0" borderId="0" xfId="0" applyBorder="1" applyAlignment="1">
      <alignment horizontal="right" vertical="top"/>
    </xf>
    <xf numFmtId="0" fontId="2" fillId="0" borderId="69" xfId="0" applyFont="1" applyBorder="1" applyAlignment="1">
      <alignment horizontal="center" vertical="center" textRotation="90"/>
    </xf>
    <xf numFmtId="0" fontId="2" fillId="0" borderId="62" xfId="0" applyFont="1" applyBorder="1" applyAlignment="1">
      <alignment horizontal="center" vertical="center" textRotation="90"/>
    </xf>
    <xf numFmtId="0" fontId="16" fillId="0" borderId="0" xfId="0" applyFont="1"/>
    <xf numFmtId="164" fontId="3" fillId="7" borderId="32" xfId="0" applyNumberFormat="1" applyFont="1" applyFill="1" applyBorder="1" applyAlignment="1">
      <alignment horizontal="center" vertical="top"/>
    </xf>
    <xf numFmtId="164" fontId="2" fillId="8" borderId="34" xfId="0" applyNumberFormat="1" applyFont="1" applyFill="1" applyBorder="1" applyAlignment="1">
      <alignment horizontal="center" vertical="top"/>
    </xf>
    <xf numFmtId="164" fontId="3" fillId="7" borderId="33" xfId="0" applyNumberFormat="1" applyFont="1" applyFill="1" applyBorder="1" applyAlignment="1">
      <alignment horizontal="center" vertical="top"/>
    </xf>
    <xf numFmtId="0" fontId="3" fillId="7" borderId="3" xfId="0" applyFont="1" applyFill="1" applyBorder="1" applyAlignment="1">
      <alignment horizontal="center" vertical="top"/>
    </xf>
    <xf numFmtId="3" fontId="2" fillId="8" borderId="10" xfId="0" applyNumberFormat="1" applyFont="1" applyFill="1" applyBorder="1" applyAlignment="1">
      <alignment horizontal="center" vertical="top"/>
    </xf>
    <xf numFmtId="3" fontId="2" fillId="8" borderId="75" xfId="0" applyNumberFormat="1" applyFont="1" applyFill="1" applyBorder="1" applyAlignment="1">
      <alignment horizontal="center" vertical="top"/>
    </xf>
    <xf numFmtId="1" fontId="2" fillId="3" borderId="72" xfId="2" applyNumberFormat="1" applyFont="1" applyFill="1" applyBorder="1" applyAlignment="1">
      <alignment horizontal="center" vertical="top"/>
    </xf>
    <xf numFmtId="0" fontId="3" fillId="7" borderId="43" xfId="0" applyFont="1" applyFill="1" applyBorder="1" applyAlignment="1">
      <alignment horizontal="center" vertical="top"/>
    </xf>
    <xf numFmtId="0" fontId="3" fillId="7" borderId="57" xfId="0" applyFont="1" applyFill="1" applyBorder="1" applyAlignment="1">
      <alignment horizontal="center" vertical="top"/>
    </xf>
    <xf numFmtId="164" fontId="3" fillId="4" borderId="17" xfId="0" applyNumberFormat="1" applyFont="1" applyFill="1" applyBorder="1" applyAlignment="1">
      <alignment horizontal="center" vertical="top"/>
    </xf>
    <xf numFmtId="3" fontId="2" fillId="8" borderId="65" xfId="0" applyNumberFormat="1" applyFont="1" applyFill="1" applyBorder="1" applyAlignment="1">
      <alignment horizontal="center" vertical="top"/>
    </xf>
    <xf numFmtId="3" fontId="2" fillId="8" borderId="44" xfId="0" applyNumberFormat="1" applyFont="1" applyFill="1" applyBorder="1" applyAlignment="1">
      <alignment horizontal="center" vertical="top"/>
    </xf>
    <xf numFmtId="3" fontId="2" fillId="8" borderId="35" xfId="0" applyNumberFormat="1" applyFont="1" applyFill="1" applyBorder="1" applyAlignment="1">
      <alignment horizontal="center" vertical="top"/>
    </xf>
    <xf numFmtId="3" fontId="2" fillId="8" borderId="31" xfId="0" applyNumberFormat="1" applyFont="1" applyFill="1" applyBorder="1" applyAlignment="1">
      <alignment horizontal="center" vertical="top"/>
    </xf>
    <xf numFmtId="3" fontId="2" fillId="8" borderId="19" xfId="0" applyNumberFormat="1" applyFont="1" applyFill="1" applyBorder="1" applyAlignment="1">
      <alignment horizontal="center" vertical="top"/>
    </xf>
    <xf numFmtId="3" fontId="2" fillId="8" borderId="12" xfId="0" applyNumberFormat="1" applyFont="1" applyFill="1" applyBorder="1" applyAlignment="1">
      <alignment horizontal="center" vertical="top"/>
    </xf>
    <xf numFmtId="3" fontId="2" fillId="8" borderId="8" xfId="0" applyNumberFormat="1" applyFont="1" applyFill="1" applyBorder="1" applyAlignment="1">
      <alignment horizontal="center" vertical="top"/>
    </xf>
    <xf numFmtId="0" fontId="3" fillId="0" borderId="47" xfId="0" applyFont="1" applyFill="1" applyBorder="1" applyAlignment="1">
      <alignment horizontal="center" vertical="top"/>
    </xf>
    <xf numFmtId="164" fontId="8" fillId="8" borderId="3" xfId="0" applyNumberFormat="1" applyFont="1" applyFill="1" applyBorder="1" applyAlignment="1">
      <alignment horizontal="center" vertical="top"/>
    </xf>
    <xf numFmtId="3" fontId="2" fillId="0" borderId="8" xfId="0" applyNumberFormat="1" applyFont="1" applyFill="1" applyBorder="1" applyAlignment="1">
      <alignment horizontal="center" vertical="top"/>
    </xf>
    <xf numFmtId="0" fontId="2" fillId="8" borderId="42" xfId="0" applyFont="1" applyFill="1" applyBorder="1" applyAlignment="1">
      <alignment horizontal="center" vertical="top" wrapText="1"/>
    </xf>
    <xf numFmtId="164" fontId="3" fillId="4" borderId="5" xfId="0" applyNumberFormat="1" applyFont="1" applyFill="1" applyBorder="1" applyAlignment="1">
      <alignment horizontal="center" vertical="top"/>
    </xf>
    <xf numFmtId="164" fontId="3" fillId="4" borderId="16" xfId="0" applyNumberFormat="1" applyFont="1" applyFill="1" applyBorder="1" applyAlignment="1">
      <alignment horizontal="center" vertical="top"/>
    </xf>
    <xf numFmtId="164" fontId="3" fillId="5" borderId="33" xfId="0" applyNumberFormat="1" applyFont="1" applyFill="1" applyBorder="1" applyAlignment="1">
      <alignment horizontal="center" vertical="top"/>
    </xf>
    <xf numFmtId="164" fontId="3" fillId="7" borderId="57" xfId="0" applyNumberFormat="1" applyFont="1" applyFill="1" applyBorder="1" applyAlignment="1">
      <alignment horizontal="center" vertical="top"/>
    </xf>
    <xf numFmtId="164" fontId="3" fillId="7" borderId="43" xfId="0" applyNumberFormat="1" applyFont="1" applyFill="1" applyBorder="1" applyAlignment="1">
      <alignment horizontal="center" vertical="top"/>
    </xf>
    <xf numFmtId="0" fontId="2" fillId="8" borderId="46" xfId="0" applyFont="1" applyFill="1" applyBorder="1" applyAlignment="1">
      <alignment horizontal="center" vertical="top" wrapText="1"/>
    </xf>
    <xf numFmtId="164" fontId="7" fillId="8" borderId="42" xfId="0" applyNumberFormat="1" applyFont="1" applyFill="1" applyBorder="1" applyAlignment="1">
      <alignment horizontal="center" vertical="top"/>
    </xf>
    <xf numFmtId="164" fontId="8" fillId="8" borderId="55" xfId="0" applyNumberFormat="1" applyFont="1" applyFill="1" applyBorder="1" applyAlignment="1">
      <alignment horizontal="center" vertical="top"/>
    </xf>
    <xf numFmtId="164" fontId="8" fillId="8" borderId="34" xfId="0" applyNumberFormat="1" applyFont="1" applyFill="1" applyBorder="1" applyAlignment="1">
      <alignment horizontal="center" vertical="top"/>
    </xf>
    <xf numFmtId="164" fontId="3" fillId="7" borderId="8" xfId="0" applyNumberFormat="1" applyFont="1" applyFill="1" applyBorder="1" applyAlignment="1">
      <alignment horizontal="center" vertical="top"/>
    </xf>
    <xf numFmtId="164" fontId="3" fillId="2" borderId="24" xfId="0" applyNumberFormat="1" applyFont="1" applyFill="1" applyBorder="1" applyAlignment="1">
      <alignment horizontal="center" vertical="top"/>
    </xf>
    <xf numFmtId="164" fontId="3" fillId="9" borderId="24" xfId="0" applyNumberFormat="1" applyFont="1" applyFill="1" applyBorder="1" applyAlignment="1">
      <alignment horizontal="center" vertical="top"/>
    </xf>
    <xf numFmtId="164" fontId="7" fillId="8" borderId="46" xfId="0" applyNumberFormat="1" applyFont="1" applyFill="1" applyBorder="1" applyAlignment="1">
      <alignment horizontal="center" vertical="top"/>
    </xf>
    <xf numFmtId="0" fontId="2" fillId="8" borderId="77" xfId="0" applyFont="1" applyFill="1" applyBorder="1" applyAlignment="1">
      <alignment horizontal="center" vertical="top"/>
    </xf>
    <xf numFmtId="49" fontId="2" fillId="8" borderId="13" xfId="0" applyNumberFormat="1" applyFont="1" applyFill="1" applyBorder="1" applyAlignment="1">
      <alignment horizontal="center" vertical="top"/>
    </xf>
    <xf numFmtId="164" fontId="2" fillId="8" borderId="9" xfId="0" applyNumberFormat="1" applyFont="1" applyFill="1" applyBorder="1" applyAlignment="1">
      <alignment horizontal="left" vertical="top" wrapText="1"/>
    </xf>
    <xf numFmtId="3" fontId="2" fillId="8" borderId="22" xfId="0" applyNumberFormat="1" applyFont="1" applyFill="1" applyBorder="1" applyAlignment="1">
      <alignment horizontal="center" vertical="top"/>
    </xf>
    <xf numFmtId="0" fontId="2" fillId="8" borderId="75" xfId="0" applyFont="1" applyFill="1" applyBorder="1" applyAlignment="1">
      <alignment horizontal="center" vertical="top"/>
    </xf>
    <xf numFmtId="0" fontId="2" fillId="8" borderId="22" xfId="0" applyFont="1" applyFill="1" applyBorder="1" applyAlignment="1">
      <alignment horizontal="center" vertical="top"/>
    </xf>
    <xf numFmtId="0" fontId="2" fillId="8" borderId="56" xfId="0" applyFont="1" applyFill="1" applyBorder="1" applyAlignment="1">
      <alignment horizontal="center" vertical="top"/>
    </xf>
    <xf numFmtId="1" fontId="2" fillId="3" borderId="12" xfId="2" applyNumberFormat="1" applyFont="1" applyFill="1" applyBorder="1" applyAlignment="1">
      <alignment horizontal="center" vertical="top"/>
    </xf>
    <xf numFmtId="0" fontId="2" fillId="8" borderId="31" xfId="0" applyFont="1" applyFill="1" applyBorder="1" applyAlignment="1">
      <alignment horizontal="center" vertical="top"/>
    </xf>
    <xf numFmtId="0" fontId="2" fillId="8" borderId="66" xfId="0" applyFont="1" applyFill="1" applyBorder="1" applyAlignment="1">
      <alignment horizontal="center" vertical="top"/>
    </xf>
    <xf numFmtId="1" fontId="2" fillId="8" borderId="77" xfId="0" applyNumberFormat="1" applyFont="1" applyFill="1" applyBorder="1" applyAlignment="1">
      <alignment horizontal="center" vertical="top"/>
    </xf>
    <xf numFmtId="164" fontId="2" fillId="8" borderId="19" xfId="0" applyNumberFormat="1" applyFont="1" applyFill="1" applyBorder="1" applyAlignment="1">
      <alignment horizontal="center" vertical="top"/>
    </xf>
    <xf numFmtId="164" fontId="2" fillId="8" borderId="49" xfId="0" applyNumberFormat="1" applyFont="1" applyFill="1" applyBorder="1" applyAlignment="1">
      <alignment horizontal="center" vertical="top"/>
    </xf>
    <xf numFmtId="164" fontId="3" fillId="7" borderId="44" xfId="0" applyNumberFormat="1" applyFont="1" applyFill="1" applyBorder="1" applyAlignment="1">
      <alignment horizontal="center" vertical="top"/>
    </xf>
    <xf numFmtId="164" fontId="2" fillId="8" borderId="16" xfId="0" applyNumberFormat="1" applyFont="1" applyFill="1" applyBorder="1" applyAlignment="1">
      <alignment horizontal="center"/>
    </xf>
    <xf numFmtId="164" fontId="2" fillId="8" borderId="3" xfId="0" applyNumberFormat="1" applyFont="1" applyFill="1" applyBorder="1" applyAlignment="1">
      <alignment horizontal="center"/>
    </xf>
    <xf numFmtId="164" fontId="2" fillId="8" borderId="55" xfId="0" applyNumberFormat="1" applyFont="1" applyFill="1" applyBorder="1" applyAlignment="1">
      <alignment horizontal="center" vertical="top"/>
    </xf>
    <xf numFmtId="164" fontId="3" fillId="2" borderId="43" xfId="0" applyNumberFormat="1" applyFont="1" applyFill="1" applyBorder="1" applyAlignment="1">
      <alignment horizontal="center" vertical="top"/>
    </xf>
    <xf numFmtId="164" fontId="3" fillId="4" borderId="24" xfId="0" applyNumberFormat="1" applyFont="1" applyFill="1" applyBorder="1" applyAlignment="1">
      <alignment horizontal="center" vertical="top"/>
    </xf>
    <xf numFmtId="164" fontId="3" fillId="7" borderId="68" xfId="0" applyNumberFormat="1" applyFont="1" applyFill="1" applyBorder="1" applyAlignment="1">
      <alignment horizontal="center" vertical="top"/>
    </xf>
    <xf numFmtId="164" fontId="3" fillId="9" borderId="2" xfId="0" applyNumberFormat="1" applyFont="1" applyFill="1" applyBorder="1" applyAlignment="1">
      <alignment horizontal="center" vertical="top"/>
    </xf>
    <xf numFmtId="164" fontId="3" fillId="4" borderId="2" xfId="0" applyNumberFormat="1" applyFont="1" applyFill="1" applyBorder="1" applyAlignment="1">
      <alignment horizontal="center" vertical="top"/>
    </xf>
    <xf numFmtId="0" fontId="2" fillId="8" borderId="84" xfId="0" applyFont="1" applyFill="1" applyBorder="1" applyAlignment="1">
      <alignment horizontal="center" vertical="top"/>
    </xf>
    <xf numFmtId="49" fontId="3" fillId="8" borderId="22" xfId="0" applyNumberFormat="1" applyFont="1" applyFill="1" applyBorder="1" applyAlignment="1">
      <alignment horizontal="center" vertical="top"/>
    </xf>
    <xf numFmtId="164" fontId="2" fillId="8" borderId="81" xfId="0" applyNumberFormat="1" applyFont="1" applyFill="1" applyBorder="1" applyAlignment="1">
      <alignment horizontal="left" vertical="top" wrapText="1"/>
    </xf>
    <xf numFmtId="49" fontId="3" fillId="8" borderId="31" xfId="0" applyNumberFormat="1" applyFont="1" applyFill="1" applyBorder="1" applyAlignment="1">
      <alignment horizontal="center" vertical="top" wrapText="1"/>
    </xf>
    <xf numFmtId="0" fontId="2" fillId="8" borderId="55" xfId="0" applyFont="1" applyFill="1" applyBorder="1" applyAlignment="1">
      <alignment horizontal="center" vertical="top" wrapText="1"/>
    </xf>
    <xf numFmtId="0" fontId="2" fillId="8" borderId="18" xfId="0" applyFont="1" applyFill="1" applyBorder="1" applyAlignment="1">
      <alignment horizontal="center" vertical="top"/>
    </xf>
    <xf numFmtId="164" fontId="2" fillId="8" borderId="6" xfId="0" applyNumberFormat="1" applyFont="1" applyFill="1" applyBorder="1" applyAlignment="1">
      <alignment horizontal="left" vertical="top" wrapText="1"/>
    </xf>
    <xf numFmtId="49" fontId="2" fillId="8" borderId="61" xfId="0" applyNumberFormat="1" applyFont="1" applyFill="1" applyBorder="1" applyAlignment="1">
      <alignment horizontal="center" vertical="top"/>
    </xf>
    <xf numFmtId="0" fontId="0" fillId="0" borderId="0" xfId="0" applyFont="1" applyBorder="1" applyAlignment="1">
      <alignment horizontal="right" vertical="top"/>
    </xf>
    <xf numFmtId="0" fontId="2" fillId="8" borderId="79" xfId="0" applyFont="1" applyFill="1" applyBorder="1" applyAlignment="1">
      <alignment horizontal="center" vertical="top"/>
    </xf>
    <xf numFmtId="0" fontId="2" fillId="0" borderId="4" xfId="0" applyFont="1" applyBorder="1" applyAlignment="1">
      <alignment horizontal="center" vertical="top"/>
    </xf>
    <xf numFmtId="164" fontId="7" fillId="3" borderId="4" xfId="0" applyNumberFormat="1" applyFont="1" applyFill="1" applyBorder="1" applyAlignment="1">
      <alignment horizontal="center" vertical="top" wrapText="1"/>
    </xf>
    <xf numFmtId="0" fontId="2" fillId="0" borderId="0" xfId="0" applyFont="1" applyAlignment="1">
      <alignment vertical="center"/>
    </xf>
    <xf numFmtId="49" fontId="7" fillId="8" borderId="70" xfId="0" applyNumberFormat="1" applyFont="1" applyFill="1" applyBorder="1" applyAlignment="1">
      <alignment horizontal="center" vertical="center" wrapText="1"/>
    </xf>
    <xf numFmtId="49" fontId="7" fillId="8" borderId="63" xfId="0" applyNumberFormat="1" applyFont="1" applyFill="1" applyBorder="1" applyAlignment="1">
      <alignment horizontal="center" vertical="center" wrapText="1"/>
    </xf>
    <xf numFmtId="164" fontId="2" fillId="8" borderId="78" xfId="0" applyNumberFormat="1" applyFont="1" applyFill="1" applyBorder="1" applyAlignment="1">
      <alignment horizontal="left" vertical="top" wrapText="1"/>
    </xf>
    <xf numFmtId="0" fontId="2" fillId="8" borderId="42" xfId="0" applyFont="1" applyFill="1" applyBorder="1" applyAlignment="1">
      <alignment vertical="top" wrapText="1"/>
    </xf>
    <xf numFmtId="0" fontId="2" fillId="0" borderId="46" xfId="0" applyFont="1" applyFill="1" applyBorder="1" applyAlignment="1">
      <alignment horizontal="center" vertical="top"/>
    </xf>
    <xf numFmtId="49" fontId="3" fillId="8" borderId="56" xfId="0" applyNumberFormat="1" applyFont="1" applyFill="1" applyBorder="1" applyAlignment="1">
      <alignment horizontal="center" vertical="top"/>
    </xf>
    <xf numFmtId="0" fontId="5" fillId="0" borderId="7" xfId="0" applyFont="1" applyBorder="1" applyAlignment="1">
      <alignment vertical="top" wrapText="1"/>
    </xf>
    <xf numFmtId="0" fontId="2" fillId="3" borderId="31" xfId="2" applyFont="1" applyFill="1" applyBorder="1" applyAlignment="1">
      <alignment horizontal="center" vertical="top"/>
    </xf>
    <xf numFmtId="0" fontId="2" fillId="3" borderId="70" xfId="2" applyFont="1" applyFill="1" applyBorder="1" applyAlignment="1">
      <alignment horizontal="center" vertical="top"/>
    </xf>
    <xf numFmtId="0" fontId="2" fillId="3" borderId="66" xfId="2" applyFont="1" applyFill="1" applyBorder="1" applyAlignment="1">
      <alignment horizontal="center" vertical="top"/>
    </xf>
    <xf numFmtId="49" fontId="3" fillId="8" borderId="75" xfId="0" applyNumberFormat="1" applyFont="1" applyFill="1" applyBorder="1" applyAlignment="1">
      <alignment horizontal="center" vertical="top" wrapText="1"/>
    </xf>
    <xf numFmtId="0" fontId="2" fillId="8" borderId="76" xfId="0" applyFont="1" applyFill="1" applyBorder="1" applyAlignment="1">
      <alignment horizontal="center" vertical="top"/>
    </xf>
    <xf numFmtId="0" fontId="2" fillId="0" borderId="85" xfId="0" applyFont="1" applyFill="1" applyBorder="1" applyAlignment="1">
      <alignment vertical="top" wrapText="1"/>
    </xf>
    <xf numFmtId="0" fontId="2" fillId="0" borderId="86" xfId="0" applyFont="1" applyFill="1" applyBorder="1" applyAlignment="1">
      <alignment horizontal="center" vertical="top"/>
    </xf>
    <xf numFmtId="0" fontId="2" fillId="0" borderId="79" xfId="0" applyFont="1" applyFill="1" applyBorder="1" applyAlignment="1">
      <alignment horizontal="center" vertical="top"/>
    </xf>
    <xf numFmtId="164" fontId="8" fillId="8" borderId="42" xfId="0" applyNumberFormat="1" applyFont="1" applyFill="1" applyBorder="1" applyAlignment="1">
      <alignment horizontal="center" vertical="top"/>
    </xf>
    <xf numFmtId="164" fontId="8" fillId="8" borderId="12" xfId="0" applyNumberFormat="1" applyFont="1" applyFill="1" applyBorder="1" applyAlignment="1">
      <alignment horizontal="center" vertical="top"/>
    </xf>
    <xf numFmtId="0" fontId="2" fillId="0" borderId="22" xfId="0" applyFont="1" applyFill="1" applyBorder="1" applyAlignment="1">
      <alignment horizontal="center" vertical="top"/>
    </xf>
    <xf numFmtId="49" fontId="3" fillId="7" borderId="19" xfId="0" applyNumberFormat="1" applyFont="1" applyFill="1" applyBorder="1" applyAlignment="1">
      <alignment horizontal="center" vertical="top"/>
    </xf>
    <xf numFmtId="49" fontId="3" fillId="7" borderId="31" xfId="0" applyNumberFormat="1" applyFont="1" applyFill="1" applyBorder="1" applyAlignment="1">
      <alignment horizontal="center" vertical="top" wrapText="1"/>
    </xf>
    <xf numFmtId="49" fontId="3" fillId="7" borderId="40" xfId="0" applyNumberFormat="1" applyFont="1" applyFill="1" applyBorder="1" applyAlignment="1">
      <alignment horizontal="center" vertical="top" wrapText="1"/>
    </xf>
    <xf numFmtId="49" fontId="3" fillId="7" borderId="50" xfId="0" applyNumberFormat="1" applyFont="1" applyFill="1" applyBorder="1" applyAlignment="1">
      <alignment horizontal="center" vertical="top" wrapText="1"/>
    </xf>
    <xf numFmtId="49" fontId="3" fillId="7" borderId="21" xfId="0" applyNumberFormat="1" applyFont="1" applyFill="1" applyBorder="1" applyAlignment="1">
      <alignment horizontal="center" vertical="top" wrapText="1"/>
    </xf>
    <xf numFmtId="0" fontId="5" fillId="7" borderId="21" xfId="0" applyFont="1" applyFill="1" applyBorder="1" applyAlignment="1">
      <alignment horizontal="left" vertical="top" wrapText="1"/>
    </xf>
    <xf numFmtId="0" fontId="2" fillId="7" borderId="21" xfId="0" applyFont="1" applyFill="1" applyBorder="1" applyAlignment="1">
      <alignment horizontal="center" vertical="center" textRotation="90" wrapText="1"/>
    </xf>
    <xf numFmtId="49" fontId="2" fillId="7" borderId="21" xfId="0" applyNumberFormat="1" applyFont="1" applyFill="1" applyBorder="1" applyAlignment="1">
      <alignment horizontal="center" vertical="top"/>
    </xf>
    <xf numFmtId="49" fontId="2" fillId="7" borderId="44" xfId="0" applyNumberFormat="1" applyFont="1" applyFill="1" applyBorder="1" applyAlignment="1">
      <alignment horizontal="center" vertical="top" wrapText="1"/>
    </xf>
    <xf numFmtId="0" fontId="3" fillId="3" borderId="22" xfId="0" applyFont="1" applyFill="1" applyBorder="1" applyAlignment="1">
      <alignment horizontal="left" vertical="top" wrapText="1"/>
    </xf>
    <xf numFmtId="49" fontId="2" fillId="8" borderId="16" xfId="0" applyNumberFormat="1" applyFont="1" applyFill="1" applyBorder="1" applyAlignment="1">
      <alignment horizontal="center" vertical="top" wrapText="1"/>
    </xf>
    <xf numFmtId="0" fontId="12" fillId="7" borderId="43" xfId="0" applyFont="1" applyFill="1" applyBorder="1" applyAlignment="1">
      <alignment vertical="top" wrapText="1"/>
    </xf>
    <xf numFmtId="0" fontId="5" fillId="7" borderId="21" xfId="0" applyFont="1" applyFill="1" applyBorder="1" applyAlignment="1">
      <alignment horizontal="center" vertical="top"/>
    </xf>
    <xf numFmtId="49" fontId="3" fillId="7" borderId="50" xfId="0" applyNumberFormat="1" applyFont="1" applyFill="1" applyBorder="1" applyAlignment="1">
      <alignment horizontal="center" vertical="top"/>
    </xf>
    <xf numFmtId="164" fontId="7" fillId="0" borderId="16" xfId="0" applyNumberFormat="1" applyFont="1" applyBorder="1" applyAlignment="1">
      <alignment horizontal="center" vertical="top"/>
    </xf>
    <xf numFmtId="3" fontId="2" fillId="8" borderId="61" xfId="0" applyNumberFormat="1" applyFont="1" applyFill="1" applyBorder="1" applyAlignment="1">
      <alignment horizontal="center" vertical="top"/>
    </xf>
    <xf numFmtId="164" fontId="8" fillId="8" borderId="19" xfId="0" applyNumberFormat="1" applyFont="1" applyFill="1" applyBorder="1" applyAlignment="1">
      <alignment horizontal="center" vertical="top"/>
    </xf>
    <xf numFmtId="164" fontId="7" fillId="3" borderId="75" xfId="0" applyNumberFormat="1" applyFont="1" applyFill="1" applyBorder="1" applyAlignment="1">
      <alignment horizontal="center" vertical="top" wrapText="1"/>
    </xf>
    <xf numFmtId="164" fontId="2" fillId="8" borderId="54" xfId="0" applyNumberFormat="1" applyFont="1" applyFill="1" applyBorder="1" applyAlignment="1">
      <alignment vertical="top" wrapText="1"/>
    </xf>
    <xf numFmtId="3" fontId="2" fillId="8" borderId="72" xfId="0" applyNumberFormat="1" applyFont="1" applyFill="1" applyBorder="1" applyAlignment="1">
      <alignment horizontal="center" vertical="top"/>
    </xf>
    <xf numFmtId="164" fontId="2" fillId="8" borderId="14" xfId="0" applyNumberFormat="1" applyFont="1" applyFill="1" applyBorder="1" applyAlignment="1">
      <alignment vertical="top" wrapText="1"/>
    </xf>
    <xf numFmtId="0" fontId="2" fillId="8" borderId="50" xfId="0" applyFont="1" applyFill="1" applyBorder="1" applyAlignment="1">
      <alignment horizontal="left" vertical="top" wrapText="1"/>
    </xf>
    <xf numFmtId="0" fontId="2" fillId="8" borderId="88" xfId="0" applyFont="1" applyFill="1" applyBorder="1" applyAlignment="1">
      <alignment horizontal="left" vertical="top" wrapText="1"/>
    </xf>
    <xf numFmtId="0" fontId="2" fillId="0" borderId="80" xfId="0" applyFont="1" applyBorder="1" applyAlignment="1">
      <alignment vertical="top" wrapText="1"/>
    </xf>
    <xf numFmtId="3" fontId="2" fillId="8" borderId="13" xfId="0" applyNumberFormat="1" applyFont="1" applyFill="1" applyBorder="1" applyAlignment="1">
      <alignment horizontal="center" vertical="top"/>
    </xf>
    <xf numFmtId="164" fontId="3" fillId="7" borderId="42" xfId="0" applyNumberFormat="1" applyFont="1" applyFill="1" applyBorder="1" applyAlignment="1">
      <alignment horizontal="center" vertical="top"/>
    </xf>
    <xf numFmtId="164" fontId="3" fillId="7" borderId="12" xfId="0" applyNumberFormat="1" applyFont="1" applyFill="1" applyBorder="1" applyAlignment="1">
      <alignment horizontal="center" vertical="top"/>
    </xf>
    <xf numFmtId="164" fontId="3" fillId="7" borderId="3" xfId="0" applyNumberFormat="1" applyFont="1" applyFill="1" applyBorder="1" applyAlignment="1">
      <alignment horizontal="center" vertical="top"/>
    </xf>
    <xf numFmtId="0" fontId="2" fillId="8" borderId="34" xfId="0" applyFont="1" applyFill="1" applyBorder="1" applyAlignment="1">
      <alignment horizontal="center" vertical="top" wrapText="1"/>
    </xf>
    <xf numFmtId="0" fontId="2" fillId="0" borderId="13" xfId="0" applyFont="1" applyFill="1" applyBorder="1" applyAlignment="1">
      <alignment horizontal="center" vertical="top"/>
    </xf>
    <xf numFmtId="0" fontId="2" fillId="8" borderId="46" xfId="0" applyFont="1" applyFill="1" applyBorder="1" applyAlignment="1">
      <alignment vertical="top" wrapText="1"/>
    </xf>
    <xf numFmtId="0" fontId="2" fillId="0" borderId="87" xfId="0" applyFont="1" applyFill="1" applyBorder="1" applyAlignment="1">
      <alignment horizontal="center" vertical="top"/>
    </xf>
    <xf numFmtId="0" fontId="8" fillId="8" borderId="7" xfId="0" applyFont="1" applyFill="1" applyBorder="1" applyAlignment="1">
      <alignment vertical="top" wrapText="1"/>
    </xf>
    <xf numFmtId="0" fontId="2" fillId="8" borderId="40" xfId="0" applyFont="1" applyFill="1" applyBorder="1" applyAlignment="1">
      <alignment horizontal="center" vertical="top"/>
    </xf>
    <xf numFmtId="49" fontId="2" fillId="8" borderId="8" xfId="0" applyNumberFormat="1" applyFont="1" applyFill="1" applyBorder="1" applyAlignment="1">
      <alignment horizontal="center" vertical="center"/>
    </xf>
    <xf numFmtId="49" fontId="7" fillId="8" borderId="72" xfId="0" applyNumberFormat="1" applyFont="1" applyFill="1" applyBorder="1" applyAlignment="1">
      <alignment horizontal="center" vertical="center" wrapText="1"/>
    </xf>
    <xf numFmtId="164" fontId="2" fillId="0" borderId="16" xfId="0" applyNumberFormat="1" applyFont="1" applyBorder="1" applyAlignment="1">
      <alignment horizontal="center" vertical="top" wrapText="1"/>
    </xf>
    <xf numFmtId="164" fontId="2" fillId="0" borderId="46" xfId="0" applyNumberFormat="1" applyFont="1" applyFill="1" applyBorder="1" applyAlignment="1">
      <alignment horizontal="center" vertical="top"/>
    </xf>
    <xf numFmtId="49" fontId="3" fillId="8" borderId="40" xfId="0" applyNumberFormat="1" applyFont="1" applyFill="1" applyBorder="1" applyAlignment="1">
      <alignment horizontal="center" vertical="top" wrapText="1"/>
    </xf>
    <xf numFmtId="49" fontId="3" fillId="8" borderId="50" xfId="0" applyNumberFormat="1" applyFont="1" applyFill="1" applyBorder="1" applyAlignment="1">
      <alignment horizontal="center" vertical="top"/>
    </xf>
    <xf numFmtId="49" fontId="3" fillId="8" borderId="50" xfId="0" applyNumberFormat="1" applyFont="1" applyFill="1" applyBorder="1" applyAlignment="1">
      <alignment horizontal="center" vertical="top" wrapText="1"/>
    </xf>
    <xf numFmtId="0" fontId="2" fillId="0" borderId="0" xfId="0" applyNumberFormat="1" applyFont="1" applyFill="1" applyAlignment="1">
      <alignment vertical="top"/>
    </xf>
    <xf numFmtId="0" fontId="2" fillId="0" borderId="0" xfId="0" applyFont="1" applyFill="1" applyAlignment="1">
      <alignment horizontal="center" vertical="top"/>
    </xf>
    <xf numFmtId="0" fontId="2" fillId="0" borderId="21" xfId="0" applyFont="1" applyFill="1" applyBorder="1" applyAlignment="1">
      <alignment horizontal="right" vertical="top"/>
    </xf>
    <xf numFmtId="0" fontId="8" fillId="8" borderId="58" xfId="0" applyFont="1" applyFill="1" applyBorder="1" applyAlignment="1">
      <alignment vertical="top" wrapText="1"/>
    </xf>
    <xf numFmtId="3" fontId="2" fillId="8" borderId="56" xfId="0" applyNumberFormat="1" applyFont="1" applyFill="1" applyBorder="1" applyAlignment="1">
      <alignment horizontal="center" vertical="top"/>
    </xf>
    <xf numFmtId="3" fontId="2" fillId="8" borderId="66" xfId="0" applyNumberFormat="1" applyFont="1" applyFill="1" applyBorder="1" applyAlignment="1">
      <alignment horizontal="center" vertical="top"/>
    </xf>
    <xf numFmtId="3" fontId="2" fillId="8" borderId="63" xfId="0" applyNumberFormat="1" applyFont="1" applyFill="1" applyBorder="1" applyAlignment="1">
      <alignment horizontal="center" vertical="top"/>
    </xf>
    <xf numFmtId="0" fontId="2" fillId="8" borderId="73" xfId="0" applyFont="1" applyFill="1" applyBorder="1" applyAlignment="1">
      <alignment horizontal="center" vertical="top"/>
    </xf>
    <xf numFmtId="0" fontId="2" fillId="8" borderId="64" xfId="0" applyFont="1" applyFill="1" applyBorder="1" applyAlignment="1">
      <alignment horizontal="center" vertical="top"/>
    </xf>
    <xf numFmtId="0" fontId="2" fillId="8" borderId="50" xfId="0" applyFont="1" applyFill="1" applyBorder="1" applyAlignment="1">
      <alignment horizontal="center" vertical="top" textRotation="90" wrapText="1"/>
    </xf>
    <xf numFmtId="0" fontId="2" fillId="8" borderId="3" xfId="0" applyFont="1" applyFill="1" applyBorder="1" applyAlignment="1">
      <alignment horizontal="center" vertical="top" wrapText="1"/>
    </xf>
    <xf numFmtId="0" fontId="8" fillId="0" borderId="54" xfId="0" applyFont="1" applyBorder="1" applyAlignment="1">
      <alignment vertical="top" wrapText="1"/>
    </xf>
    <xf numFmtId="0" fontId="2" fillId="0" borderId="70" xfId="1" applyFont="1" applyFill="1" applyBorder="1" applyAlignment="1">
      <alignment horizontal="center" vertical="top"/>
    </xf>
    <xf numFmtId="0" fontId="2" fillId="0" borderId="63" xfId="1" applyFont="1" applyFill="1" applyBorder="1" applyAlignment="1">
      <alignment horizontal="center" vertical="top"/>
    </xf>
    <xf numFmtId="0" fontId="2" fillId="8" borderId="12" xfId="0" applyFont="1" applyFill="1" applyBorder="1" applyAlignment="1">
      <alignment horizontal="center" vertical="top"/>
    </xf>
    <xf numFmtId="0" fontId="2" fillId="8" borderId="13" xfId="0" applyFont="1" applyFill="1" applyBorder="1" applyAlignment="1">
      <alignment horizontal="center" vertical="top"/>
    </xf>
    <xf numFmtId="49" fontId="3" fillId="8" borderId="20" xfId="0" applyNumberFormat="1" applyFont="1" applyFill="1" applyBorder="1" applyAlignment="1">
      <alignment horizontal="center" vertical="top"/>
    </xf>
    <xf numFmtId="0" fontId="2" fillId="8" borderId="87" xfId="0" applyFont="1" applyFill="1" applyBorder="1" applyAlignment="1">
      <alignment horizontal="center" vertical="top"/>
    </xf>
    <xf numFmtId="49" fontId="2" fillId="8" borderId="92" xfId="0" applyNumberFormat="1" applyFont="1" applyFill="1" applyBorder="1" applyAlignment="1">
      <alignment horizontal="left" vertical="top" wrapText="1"/>
    </xf>
    <xf numFmtId="0" fontId="2" fillId="8" borderId="71" xfId="1" applyFont="1" applyFill="1" applyBorder="1" applyAlignment="1">
      <alignment horizontal="center" vertical="top"/>
    </xf>
    <xf numFmtId="0" fontId="2" fillId="8" borderId="64" xfId="1" applyFont="1" applyFill="1" applyBorder="1" applyAlignment="1">
      <alignment horizontal="center" vertical="top"/>
    </xf>
    <xf numFmtId="0" fontId="2" fillId="8" borderId="55" xfId="0" applyFont="1" applyFill="1" applyBorder="1" applyAlignment="1">
      <alignment horizontal="center" vertical="top"/>
    </xf>
    <xf numFmtId="164" fontId="7" fillId="8" borderId="55" xfId="0" applyNumberFormat="1" applyFont="1" applyFill="1" applyBorder="1" applyAlignment="1">
      <alignment horizontal="center" vertical="top"/>
    </xf>
    <xf numFmtId="164" fontId="7" fillId="8" borderId="34" xfId="0" applyNumberFormat="1" applyFont="1" applyFill="1" applyBorder="1" applyAlignment="1">
      <alignment horizontal="center" vertical="top"/>
    </xf>
    <xf numFmtId="164" fontId="2" fillId="8" borderId="23" xfId="0" applyNumberFormat="1" applyFont="1" applyFill="1" applyBorder="1" applyAlignment="1">
      <alignment horizontal="left" vertical="top" wrapText="1"/>
    </xf>
    <xf numFmtId="3" fontId="2" fillId="8" borderId="20" xfId="0" applyNumberFormat="1" applyFont="1" applyFill="1" applyBorder="1" applyAlignment="1">
      <alignment horizontal="center" vertical="top"/>
    </xf>
    <xf numFmtId="0" fontId="2" fillId="8" borderId="61" xfId="0" applyFont="1" applyFill="1" applyBorder="1" applyAlignment="1">
      <alignment horizontal="center" vertical="top"/>
    </xf>
    <xf numFmtId="164" fontId="3" fillId="7" borderId="21" xfId="0" applyNumberFormat="1" applyFont="1" applyFill="1" applyBorder="1" applyAlignment="1">
      <alignment horizontal="center" vertical="top"/>
    </xf>
    <xf numFmtId="164" fontId="2" fillId="0" borderId="0" xfId="0" applyNumberFormat="1" applyFont="1" applyFill="1" applyAlignment="1">
      <alignment vertical="top"/>
    </xf>
    <xf numFmtId="49" fontId="3" fillId="8" borderId="13" xfId="0" applyNumberFormat="1" applyFont="1" applyFill="1" applyBorder="1" applyAlignment="1">
      <alignment horizontal="center" vertical="top"/>
    </xf>
    <xf numFmtId="0" fontId="2" fillId="8" borderId="3" xfId="0" applyFont="1" applyFill="1" applyBorder="1" applyAlignment="1">
      <alignment horizontal="center" vertical="top"/>
    </xf>
    <xf numFmtId="0" fontId="2" fillId="0" borderId="47" xfId="0" applyFont="1" applyFill="1" applyBorder="1" applyAlignment="1">
      <alignment horizontal="center" vertical="top"/>
    </xf>
    <xf numFmtId="49" fontId="2" fillId="8" borderId="21" xfId="0" applyNumberFormat="1" applyFont="1" applyFill="1" applyBorder="1" applyAlignment="1">
      <alignment horizontal="center" vertical="center"/>
    </xf>
    <xf numFmtId="0" fontId="2" fillId="0" borderId="69" xfId="0" applyFont="1" applyBorder="1" applyAlignment="1">
      <alignment horizontal="center" vertical="center" textRotation="90" wrapText="1"/>
    </xf>
    <xf numFmtId="0" fontId="3" fillId="0" borderId="0" xfId="0" applyFont="1" applyBorder="1" applyAlignment="1">
      <alignment horizontal="right" vertical="top"/>
    </xf>
    <xf numFmtId="164" fontId="3" fillId="2" borderId="26" xfId="0" applyNumberFormat="1" applyFont="1" applyFill="1" applyBorder="1" applyAlignment="1">
      <alignment horizontal="center" vertical="top"/>
    </xf>
    <xf numFmtId="164" fontId="3" fillId="2" borderId="2" xfId="0" applyNumberFormat="1" applyFont="1" applyFill="1" applyBorder="1" applyAlignment="1">
      <alignment horizontal="center" vertical="top"/>
    </xf>
    <xf numFmtId="164" fontId="3" fillId="2" borderId="25" xfId="0" applyNumberFormat="1" applyFont="1" applyFill="1" applyBorder="1" applyAlignment="1">
      <alignment horizontal="center" vertical="top"/>
    </xf>
    <xf numFmtId="3" fontId="17" fillId="0" borderId="20" xfId="0" applyNumberFormat="1" applyFont="1" applyBorder="1" applyAlignment="1">
      <alignment vertical="top"/>
    </xf>
    <xf numFmtId="3" fontId="18" fillId="8" borderId="13" xfId="0" applyNumberFormat="1" applyFont="1" applyFill="1" applyBorder="1" applyAlignment="1">
      <alignment horizontal="center" vertical="top"/>
    </xf>
    <xf numFmtId="3" fontId="17" fillId="0" borderId="18" xfId="0" applyNumberFormat="1" applyFont="1" applyBorder="1" applyAlignment="1">
      <alignment vertical="top"/>
    </xf>
    <xf numFmtId="49" fontId="2" fillId="8" borderId="18" xfId="0" applyNumberFormat="1" applyFont="1" applyFill="1" applyBorder="1" applyAlignment="1">
      <alignment horizontal="center" vertical="center"/>
    </xf>
    <xf numFmtId="164" fontId="7" fillId="8" borderId="19" xfId="0" applyNumberFormat="1" applyFont="1" applyFill="1" applyBorder="1" applyAlignment="1">
      <alignment horizontal="center" vertical="top"/>
    </xf>
    <xf numFmtId="164" fontId="7" fillId="8" borderId="12" xfId="0" applyNumberFormat="1" applyFont="1" applyFill="1" applyBorder="1" applyAlignment="1">
      <alignment horizontal="center" vertical="top"/>
    </xf>
    <xf numFmtId="164" fontId="7" fillId="8" borderId="22" xfId="0" applyNumberFormat="1" applyFont="1" applyFill="1" applyBorder="1" applyAlignment="1">
      <alignment horizontal="center" vertical="top"/>
    </xf>
    <xf numFmtId="164" fontId="7" fillId="8" borderId="67" xfId="0" applyNumberFormat="1" applyFont="1" applyFill="1" applyBorder="1" applyAlignment="1">
      <alignment horizontal="center" vertical="top"/>
    </xf>
    <xf numFmtId="164" fontId="7" fillId="8" borderId="65" xfId="0" applyNumberFormat="1" applyFont="1" applyFill="1" applyBorder="1" applyAlignment="1">
      <alignment horizontal="center" vertical="top"/>
    </xf>
    <xf numFmtId="164" fontId="7" fillId="8" borderId="48" xfId="0" applyNumberFormat="1" applyFont="1" applyFill="1" applyBorder="1" applyAlignment="1">
      <alignment horizontal="center" vertical="top"/>
    </xf>
    <xf numFmtId="0" fontId="2" fillId="0" borderId="61" xfId="0" applyFont="1" applyFill="1" applyBorder="1" applyAlignment="1">
      <alignment horizontal="center" vertical="top"/>
    </xf>
    <xf numFmtId="0" fontId="17" fillId="0" borderId="2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36" xfId="0" applyFont="1" applyBorder="1" applyAlignment="1">
      <alignment horizontal="center" vertical="center" wrapText="1"/>
    </xf>
    <xf numFmtId="164" fontId="3" fillId="4" borderId="36" xfId="0" applyNumberFormat="1" applyFont="1" applyFill="1" applyBorder="1" applyAlignment="1">
      <alignment horizontal="center" vertical="top"/>
    </xf>
    <xf numFmtId="164" fontId="2" fillId="0" borderId="46" xfId="0" applyNumberFormat="1" applyFont="1" applyBorder="1" applyAlignment="1">
      <alignment horizontal="center" vertical="top"/>
    </xf>
    <xf numFmtId="164" fontId="3" fillId="5" borderId="43" xfId="0" applyNumberFormat="1" applyFont="1" applyFill="1" applyBorder="1" applyAlignment="1">
      <alignment horizontal="center" vertical="top"/>
    </xf>
    <xf numFmtId="164" fontId="3" fillId="7" borderId="1" xfId="0" applyNumberFormat="1" applyFont="1" applyFill="1" applyBorder="1" applyAlignment="1">
      <alignment horizontal="center" vertical="top" wrapText="1"/>
    </xf>
    <xf numFmtId="164" fontId="2" fillId="0" borderId="1" xfId="0" applyNumberFormat="1" applyFont="1" applyBorder="1" applyAlignment="1">
      <alignment horizontal="center" vertical="top" wrapText="1"/>
    </xf>
    <xf numFmtId="164" fontId="2" fillId="7" borderId="1" xfId="0" applyNumberFormat="1" applyFont="1" applyFill="1" applyBorder="1" applyAlignment="1">
      <alignment horizontal="center" vertical="top" wrapText="1"/>
    </xf>
    <xf numFmtId="164" fontId="3" fillId="4" borderId="10" xfId="0" applyNumberFormat="1" applyFont="1" applyFill="1" applyBorder="1" applyAlignment="1">
      <alignment horizontal="center" vertical="top"/>
    </xf>
    <xf numFmtId="164" fontId="2" fillId="0" borderId="22" xfId="0" applyNumberFormat="1" applyFont="1" applyBorder="1" applyAlignment="1">
      <alignment horizontal="center" vertical="top"/>
    </xf>
    <xf numFmtId="164" fontId="3" fillId="5" borderId="8" xfId="0" applyNumberFormat="1" applyFont="1" applyFill="1" applyBorder="1" applyAlignment="1">
      <alignment horizontal="center" vertical="top"/>
    </xf>
    <xf numFmtId="0" fontId="2" fillId="8" borderId="16" xfId="0" applyFont="1" applyFill="1" applyBorder="1" applyAlignment="1">
      <alignment horizontal="center" vertical="top"/>
    </xf>
    <xf numFmtId="0" fontId="2" fillId="10" borderId="58" xfId="0" applyFont="1" applyFill="1" applyBorder="1" applyAlignment="1">
      <alignment vertical="top" wrapText="1"/>
    </xf>
    <xf numFmtId="0" fontId="2" fillId="10" borderId="73" xfId="0" applyFont="1" applyFill="1" applyBorder="1" applyAlignment="1">
      <alignment horizontal="center" vertical="top" wrapText="1"/>
    </xf>
    <xf numFmtId="0" fontId="3" fillId="8" borderId="75" xfId="0" applyFont="1" applyFill="1" applyBorder="1" applyAlignment="1">
      <alignment horizontal="center" vertical="center" wrapText="1"/>
    </xf>
    <xf numFmtId="164" fontId="2" fillId="8" borderId="22" xfId="0" applyNumberFormat="1" applyFont="1" applyFill="1" applyBorder="1" applyAlignment="1">
      <alignment horizontal="center" vertical="top"/>
    </xf>
    <xf numFmtId="0" fontId="2" fillId="10" borderId="64" xfId="0" applyFont="1" applyFill="1" applyBorder="1" applyAlignment="1">
      <alignment horizontal="center" vertical="top" wrapText="1"/>
    </xf>
    <xf numFmtId="164" fontId="2" fillId="0" borderId="38" xfId="0" applyNumberFormat="1" applyFont="1" applyBorder="1" applyAlignment="1">
      <alignment horizontal="center" vertical="top" wrapText="1"/>
    </xf>
    <xf numFmtId="164" fontId="3" fillId="4" borderId="36" xfId="0" applyNumberFormat="1" applyFont="1" applyFill="1" applyBorder="1" applyAlignment="1">
      <alignment horizontal="center" vertical="top" wrapText="1"/>
    </xf>
    <xf numFmtId="164" fontId="3" fillId="7" borderId="38" xfId="0" applyNumberFormat="1" applyFont="1" applyFill="1" applyBorder="1" applyAlignment="1">
      <alignment horizontal="center" vertical="top" wrapText="1"/>
    </xf>
    <xf numFmtId="164" fontId="2" fillId="7" borderId="38" xfId="0" applyNumberFormat="1" applyFont="1" applyFill="1" applyBorder="1" applyAlignment="1">
      <alignment horizontal="center" vertical="top" wrapText="1"/>
    </xf>
    <xf numFmtId="0" fontId="2" fillId="2" borderId="43" xfId="0" applyFont="1" applyFill="1" applyBorder="1" applyAlignment="1">
      <alignment horizontal="center" vertical="top" wrapText="1"/>
    </xf>
    <xf numFmtId="0" fontId="2" fillId="9" borderId="24" xfId="0" applyFont="1" applyFill="1" applyBorder="1" applyAlignment="1">
      <alignment horizontal="center" vertical="top"/>
    </xf>
    <xf numFmtId="0" fontId="2" fillId="9" borderId="25" xfId="0" applyFont="1" applyFill="1" applyBorder="1" applyAlignment="1">
      <alignment horizontal="center" vertical="top"/>
    </xf>
    <xf numFmtId="0" fontId="2" fillId="4" borderId="24" xfId="0" applyFont="1" applyFill="1" applyBorder="1" applyAlignment="1">
      <alignment horizontal="center" vertical="top"/>
    </xf>
    <xf numFmtId="0" fontId="2" fillId="4" borderId="25" xfId="0" applyFont="1" applyFill="1" applyBorder="1" applyAlignment="1">
      <alignment horizontal="center" vertical="top"/>
    </xf>
    <xf numFmtId="0" fontId="2" fillId="2" borderId="24" xfId="0" applyFont="1" applyFill="1" applyBorder="1" applyAlignment="1">
      <alignment horizontal="center" vertical="top" wrapText="1"/>
    </xf>
    <xf numFmtId="0" fontId="2" fillId="2" borderId="25" xfId="0" applyFont="1" applyFill="1" applyBorder="1" applyAlignment="1">
      <alignment horizontal="center" vertical="top" wrapText="1"/>
    </xf>
    <xf numFmtId="0" fontId="2" fillId="0" borderId="21" xfId="0" applyFont="1" applyBorder="1" applyAlignment="1">
      <alignment horizontal="right" vertical="top"/>
    </xf>
    <xf numFmtId="164" fontId="7" fillId="8" borderId="4" xfId="0" applyNumberFormat="1" applyFont="1" applyFill="1" applyBorder="1" applyAlignment="1">
      <alignment horizontal="center" vertical="top"/>
    </xf>
    <xf numFmtId="164" fontId="7" fillId="8" borderId="3" xfId="0" applyNumberFormat="1" applyFont="1" applyFill="1" applyBorder="1" applyAlignment="1">
      <alignment horizontal="center" vertical="top"/>
    </xf>
    <xf numFmtId="164" fontId="7" fillId="8" borderId="16" xfId="0" applyNumberFormat="1" applyFont="1" applyFill="1" applyBorder="1" applyAlignment="1">
      <alignment horizontal="center" vertical="top"/>
    </xf>
    <xf numFmtId="0" fontId="3" fillId="7" borderId="46" xfId="0" applyFont="1" applyFill="1" applyBorder="1" applyAlignment="1">
      <alignment horizontal="center" vertical="top"/>
    </xf>
    <xf numFmtId="164" fontId="15" fillId="7" borderId="16" xfId="0" applyNumberFormat="1" applyFont="1" applyFill="1" applyBorder="1" applyAlignment="1">
      <alignment horizontal="center" vertical="top"/>
    </xf>
    <xf numFmtId="164" fontId="7" fillId="3" borderId="53" xfId="0" applyNumberFormat="1" applyFont="1" applyFill="1" applyBorder="1" applyAlignment="1">
      <alignment horizontal="center" vertical="top" wrapText="1"/>
    </xf>
    <xf numFmtId="3" fontId="2" fillId="8" borderId="39" xfId="0" applyNumberFormat="1" applyFont="1" applyFill="1" applyBorder="1" applyAlignment="1">
      <alignment horizontal="center" vertical="top"/>
    </xf>
    <xf numFmtId="3" fontId="2" fillId="8" borderId="53" xfId="0" applyNumberFormat="1" applyFont="1" applyFill="1" applyBorder="1" applyAlignment="1">
      <alignment horizontal="center" vertical="top"/>
    </xf>
    <xf numFmtId="1" fontId="2" fillId="8" borderId="95" xfId="0" applyNumberFormat="1" applyFont="1" applyFill="1" applyBorder="1" applyAlignment="1">
      <alignment horizontal="center" vertical="top"/>
    </xf>
    <xf numFmtId="1" fontId="2" fillId="3" borderId="0" xfId="2" applyNumberFormat="1" applyFont="1" applyFill="1" applyBorder="1" applyAlignment="1">
      <alignment horizontal="center" vertical="top"/>
    </xf>
    <xf numFmtId="1" fontId="2" fillId="3" borderId="89" xfId="2" applyNumberFormat="1" applyFont="1" applyFill="1" applyBorder="1" applyAlignment="1">
      <alignment horizontal="center" vertical="top"/>
    </xf>
    <xf numFmtId="3" fontId="2" fillId="8" borderId="76" xfId="0" applyNumberFormat="1" applyFont="1" applyFill="1" applyBorder="1" applyAlignment="1">
      <alignment horizontal="center" vertical="top"/>
    </xf>
    <xf numFmtId="0" fontId="2" fillId="8" borderId="94" xfId="0" applyFont="1" applyFill="1" applyBorder="1" applyAlignment="1">
      <alignment horizontal="center" vertical="top"/>
    </xf>
    <xf numFmtId="0" fontId="2" fillId="8" borderId="82" xfId="0" applyFont="1" applyFill="1" applyBorder="1" applyAlignment="1">
      <alignment horizontal="center" vertical="top"/>
    </xf>
    <xf numFmtId="3" fontId="2" fillId="8" borderId="0"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3" fontId="2" fillId="8" borderId="21" xfId="0" applyNumberFormat="1" applyFont="1" applyFill="1" applyBorder="1" applyAlignment="1">
      <alignment horizontal="center" vertical="top"/>
    </xf>
    <xf numFmtId="0" fontId="2" fillId="3" borderId="76" xfId="2" applyFont="1" applyFill="1" applyBorder="1" applyAlignment="1">
      <alignment horizontal="center" vertical="top"/>
    </xf>
    <xf numFmtId="3" fontId="2" fillId="8" borderId="93" xfId="0" applyNumberFormat="1" applyFont="1" applyFill="1" applyBorder="1" applyAlignment="1">
      <alignment horizontal="center" vertical="top"/>
    </xf>
    <xf numFmtId="1" fontId="2" fillId="8" borderId="84" xfId="0" applyNumberFormat="1" applyFont="1" applyFill="1" applyBorder="1" applyAlignment="1">
      <alignment horizontal="center" vertical="top"/>
    </xf>
    <xf numFmtId="1" fontId="2" fillId="3" borderId="13" xfId="2" applyNumberFormat="1" applyFont="1" applyFill="1" applyBorder="1" applyAlignment="1">
      <alignment horizontal="center" vertical="top"/>
    </xf>
    <xf numFmtId="1" fontId="2" fillId="3" borderId="63" xfId="2" applyNumberFormat="1" applyFont="1" applyFill="1" applyBorder="1" applyAlignment="1">
      <alignment horizontal="center" vertical="top"/>
    </xf>
    <xf numFmtId="0" fontId="2" fillId="0" borderId="56" xfId="0" applyFont="1" applyFill="1" applyBorder="1" applyAlignment="1">
      <alignment horizontal="center" vertical="top"/>
    </xf>
    <xf numFmtId="3" fontId="2" fillId="0" borderId="18" xfId="0" applyNumberFormat="1" applyFont="1" applyFill="1" applyBorder="1" applyAlignment="1">
      <alignment horizontal="center" vertical="top"/>
    </xf>
    <xf numFmtId="3" fontId="2" fillId="8" borderId="18" xfId="0" applyNumberFormat="1" applyFont="1" applyFill="1" applyBorder="1" applyAlignment="1">
      <alignment horizontal="center" vertical="top"/>
    </xf>
    <xf numFmtId="0" fontId="5" fillId="7" borderId="96" xfId="0" applyFont="1" applyFill="1" applyBorder="1" applyAlignment="1">
      <alignment horizontal="center" vertical="top"/>
    </xf>
    <xf numFmtId="0" fontId="2" fillId="10" borderId="71" xfId="0" applyFont="1" applyFill="1" applyBorder="1" applyAlignment="1">
      <alignment horizontal="center" vertical="top" wrapText="1"/>
    </xf>
    <xf numFmtId="164" fontId="20" fillId="8" borderId="12" xfId="0" applyNumberFormat="1" applyFont="1" applyFill="1" applyBorder="1" applyAlignment="1">
      <alignment horizontal="center" vertical="top"/>
    </xf>
    <xf numFmtId="164" fontId="20" fillId="8" borderId="65" xfId="0" applyNumberFormat="1" applyFont="1" applyFill="1" applyBorder="1" applyAlignment="1">
      <alignment horizontal="center" vertical="top"/>
    </xf>
    <xf numFmtId="0" fontId="2" fillId="8" borderId="0" xfId="0" applyFont="1" applyFill="1" applyBorder="1" applyAlignment="1">
      <alignment horizontal="center" vertical="top"/>
    </xf>
    <xf numFmtId="0" fontId="2" fillId="8" borderId="60" xfId="0" applyFont="1" applyFill="1" applyBorder="1" applyAlignment="1">
      <alignment vertical="top" wrapText="1"/>
    </xf>
    <xf numFmtId="0" fontId="8" fillId="8" borderId="76" xfId="0" applyFont="1" applyFill="1" applyBorder="1" applyAlignment="1">
      <alignment horizontal="center" vertical="top"/>
    </xf>
    <xf numFmtId="0" fontId="8" fillId="8" borderId="66" xfId="0" applyFont="1" applyFill="1" applyBorder="1" applyAlignment="1">
      <alignment horizontal="center" vertical="top"/>
    </xf>
    <xf numFmtId="0" fontId="8" fillId="8" borderId="97" xfId="0" applyFont="1" applyFill="1" applyBorder="1" applyAlignment="1">
      <alignment horizontal="center" vertical="top"/>
    </xf>
    <xf numFmtId="0" fontId="8" fillId="8" borderId="64" xfId="0" applyFont="1" applyFill="1" applyBorder="1" applyAlignment="1">
      <alignment horizontal="center" vertical="top"/>
    </xf>
    <xf numFmtId="0" fontId="2" fillId="8" borderId="47" xfId="0" applyFont="1" applyFill="1" applyBorder="1" applyAlignment="1">
      <alignment horizontal="center" vertical="top"/>
    </xf>
    <xf numFmtId="0" fontId="2" fillId="10" borderId="12" xfId="0" applyFont="1" applyFill="1" applyBorder="1" applyAlignment="1">
      <alignment horizontal="center" vertical="top" wrapText="1"/>
    </xf>
    <xf numFmtId="0" fontId="2" fillId="10" borderId="13" xfId="0" applyFont="1" applyFill="1" applyBorder="1" applyAlignment="1">
      <alignment horizontal="center" vertical="top" wrapText="1"/>
    </xf>
    <xf numFmtId="0" fontId="2" fillId="10" borderId="31" xfId="0" applyFont="1" applyFill="1" applyBorder="1" applyAlignment="1">
      <alignment horizontal="center" vertical="top" wrapText="1"/>
    </xf>
    <xf numFmtId="0" fontId="2" fillId="0" borderId="0" xfId="0" applyFont="1" applyAlignment="1">
      <alignment horizontal="center" vertical="top"/>
    </xf>
    <xf numFmtId="49" fontId="3" fillId="0" borderId="0" xfId="0" applyNumberFormat="1" applyFont="1" applyFill="1" applyBorder="1" applyAlignment="1">
      <alignment horizontal="center" vertical="top" wrapText="1"/>
    </xf>
    <xf numFmtId="49" fontId="3" fillId="9" borderId="23" xfId="0" applyNumberFormat="1" applyFont="1" applyFill="1" applyBorder="1" applyAlignment="1">
      <alignment horizontal="center" vertical="top"/>
    </xf>
    <xf numFmtId="49" fontId="3" fillId="9" borderId="6"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2" borderId="19" xfId="0" applyNumberFormat="1" applyFont="1" applyFill="1" applyBorder="1" applyAlignment="1">
      <alignment horizontal="center" vertical="top"/>
    </xf>
    <xf numFmtId="49" fontId="3" fillId="2" borderId="12" xfId="0" applyNumberFormat="1" applyFont="1" applyFill="1" applyBorder="1" applyAlignment="1">
      <alignment horizontal="center" vertical="top"/>
    </xf>
    <xf numFmtId="49" fontId="3" fillId="2" borderId="8" xfId="0" applyNumberFormat="1" applyFont="1" applyFill="1" applyBorder="1" applyAlignment="1">
      <alignment horizontal="center" vertical="top"/>
    </xf>
    <xf numFmtId="49" fontId="3" fillId="8" borderId="12" xfId="0" applyNumberFormat="1" applyFont="1" applyFill="1" applyBorder="1" applyAlignment="1">
      <alignment horizontal="center" vertical="top" wrapText="1"/>
    </xf>
    <xf numFmtId="0" fontId="2" fillId="8" borderId="12" xfId="0" applyFont="1" applyFill="1" applyBorder="1" applyAlignment="1">
      <alignment horizontal="left" vertical="top" wrapText="1"/>
    </xf>
    <xf numFmtId="0" fontId="3" fillId="9" borderId="25" xfId="0" applyFont="1" applyFill="1" applyBorder="1" applyAlignment="1">
      <alignment horizontal="left" vertical="top"/>
    </xf>
    <xf numFmtId="0" fontId="3" fillId="2" borderId="25" xfId="0" applyFont="1" applyFill="1" applyBorder="1" applyAlignment="1">
      <alignment horizontal="left" vertical="top" wrapText="1"/>
    </xf>
    <xf numFmtId="164" fontId="2" fillId="8" borderId="3" xfId="0" applyNumberFormat="1" applyFont="1" applyFill="1" applyBorder="1" applyAlignment="1">
      <alignment horizontal="center" vertical="top"/>
    </xf>
    <xf numFmtId="0" fontId="2" fillId="8" borderId="12" xfId="0" applyFont="1" applyFill="1" applyBorder="1" applyAlignment="1">
      <alignment horizontal="center" vertical="center" textRotation="90" wrapText="1"/>
    </xf>
    <xf numFmtId="0" fontId="2" fillId="8" borderId="42" xfId="0" applyFont="1" applyFill="1" applyBorder="1" applyAlignment="1">
      <alignment horizontal="center" vertical="top"/>
    </xf>
    <xf numFmtId="49" fontId="2" fillId="8" borderId="31" xfId="0" applyNumberFormat="1" applyFont="1" applyFill="1" applyBorder="1" applyAlignment="1">
      <alignment horizontal="center" vertical="top"/>
    </xf>
    <xf numFmtId="0" fontId="2" fillId="8" borderId="50" xfId="0" applyFont="1" applyFill="1" applyBorder="1" applyAlignment="1">
      <alignment horizontal="center" vertical="center" textRotation="90" wrapText="1"/>
    </xf>
    <xf numFmtId="49" fontId="3" fillId="8" borderId="31" xfId="0" applyNumberFormat="1" applyFont="1" applyFill="1" applyBorder="1" applyAlignment="1">
      <alignment horizontal="center" vertical="top"/>
    </xf>
    <xf numFmtId="49" fontId="6" fillId="6" borderId="39" xfId="0" applyNumberFormat="1" applyFont="1" applyFill="1" applyBorder="1" applyAlignment="1">
      <alignment horizontal="left" vertical="top" wrapText="1"/>
    </xf>
    <xf numFmtId="0" fontId="6" fillId="4" borderId="27" xfId="0" applyFont="1" applyFill="1" applyBorder="1" applyAlignment="1">
      <alignment horizontal="left" vertical="top" wrapText="1"/>
    </xf>
    <xf numFmtId="0" fontId="3" fillId="2" borderId="27" xfId="0" applyFont="1" applyFill="1" applyBorder="1" applyAlignment="1">
      <alignment horizontal="left" vertical="top" wrapText="1"/>
    </xf>
    <xf numFmtId="49" fontId="3" fillId="2" borderId="25" xfId="0" applyNumberFormat="1" applyFont="1" applyFill="1" applyBorder="1" applyAlignment="1">
      <alignment horizontal="left" vertical="top"/>
    </xf>
    <xf numFmtId="0" fontId="3" fillId="0" borderId="39" xfId="0" applyFont="1" applyBorder="1" applyAlignment="1">
      <alignment horizontal="center" vertical="center"/>
    </xf>
    <xf numFmtId="164" fontId="2" fillId="8" borderId="42" xfId="0" applyNumberFormat="1" applyFont="1" applyFill="1" applyBorder="1" applyAlignment="1">
      <alignment horizontal="center" vertical="top"/>
    </xf>
    <xf numFmtId="0" fontId="13" fillId="0" borderId="0" xfId="0" applyFont="1" applyAlignment="1">
      <alignment horizontal="center" vertical="top" wrapText="1"/>
    </xf>
    <xf numFmtId="0" fontId="14" fillId="0" borderId="0" xfId="0" applyFont="1" applyAlignment="1">
      <alignment horizontal="center" vertical="top" wrapText="1"/>
    </xf>
    <xf numFmtId="0" fontId="13" fillId="0" borderId="0" xfId="0" applyFont="1" applyAlignment="1">
      <alignment horizontal="center" vertical="top"/>
    </xf>
    <xf numFmtId="49" fontId="3" fillId="7" borderId="12" xfId="0" applyNumberFormat="1" applyFont="1" applyFill="1" applyBorder="1" applyAlignment="1">
      <alignment horizontal="center" vertical="top"/>
    </xf>
    <xf numFmtId="0" fontId="2" fillId="8" borderId="46" xfId="0" applyFont="1" applyFill="1" applyBorder="1" applyAlignment="1">
      <alignment horizontal="center" vertical="top"/>
    </xf>
    <xf numFmtId="164" fontId="2" fillId="8" borderId="4" xfId="0" applyNumberFormat="1" applyFont="1" applyFill="1" applyBorder="1" applyAlignment="1">
      <alignment horizontal="center" vertical="top"/>
    </xf>
    <xf numFmtId="164" fontId="2" fillId="8" borderId="16" xfId="0" applyNumberFormat="1" applyFont="1" applyFill="1" applyBorder="1" applyAlignment="1">
      <alignment horizontal="center" vertical="top"/>
    </xf>
    <xf numFmtId="49" fontId="3" fillId="0" borderId="22" xfId="0" applyNumberFormat="1" applyFont="1" applyBorder="1" applyAlignment="1">
      <alignment horizontal="center" vertical="top"/>
    </xf>
    <xf numFmtId="49" fontId="2" fillId="8" borderId="3" xfId="0" applyNumberFormat="1" applyFont="1" applyFill="1" applyBorder="1" applyAlignment="1">
      <alignment horizontal="center" vertical="top" wrapText="1"/>
    </xf>
    <xf numFmtId="3" fontId="2" fillId="0" borderId="0" xfId="0" applyNumberFormat="1" applyFont="1" applyFill="1" applyBorder="1" applyAlignment="1">
      <alignment horizontal="left" vertical="top" wrapText="1"/>
    </xf>
    <xf numFmtId="0" fontId="7" fillId="0" borderId="0" xfId="0" applyNumberFormat="1" applyFont="1" applyFill="1" applyBorder="1" applyAlignment="1">
      <alignment horizontal="left" vertical="top" wrapText="1"/>
    </xf>
    <xf numFmtId="49" fontId="3" fillId="9" borderId="6" xfId="0" applyNumberFormat="1" applyFont="1" applyFill="1" applyBorder="1" applyAlignment="1">
      <alignment horizontal="center" vertical="top"/>
    </xf>
    <xf numFmtId="49" fontId="3" fillId="8" borderId="12" xfId="0" applyNumberFormat="1" applyFont="1" applyFill="1" applyBorder="1" applyAlignment="1">
      <alignment horizontal="center" vertical="top"/>
    </xf>
    <xf numFmtId="49" fontId="3" fillId="8" borderId="75" xfId="0" applyNumberFormat="1" applyFont="1" applyFill="1" applyBorder="1" applyAlignment="1">
      <alignment horizontal="center" vertical="top"/>
    </xf>
    <xf numFmtId="49" fontId="3" fillId="2" borderId="12" xfId="0" applyNumberFormat="1" applyFont="1" applyFill="1" applyBorder="1" applyAlignment="1">
      <alignment horizontal="center" vertical="top"/>
    </xf>
    <xf numFmtId="49" fontId="3" fillId="8" borderId="31" xfId="0" applyNumberFormat="1" applyFont="1" applyFill="1" applyBorder="1" applyAlignment="1">
      <alignment horizontal="center" vertical="top"/>
    </xf>
    <xf numFmtId="164" fontId="2" fillId="8" borderId="3" xfId="0" applyNumberFormat="1" applyFont="1" applyFill="1" applyBorder="1" applyAlignment="1">
      <alignment horizontal="center" vertical="top"/>
    </xf>
    <xf numFmtId="0" fontId="2" fillId="8" borderId="42" xfId="0" applyFont="1" applyFill="1" applyBorder="1" applyAlignment="1">
      <alignment horizontal="center" vertical="top"/>
    </xf>
    <xf numFmtId="49" fontId="2" fillId="8" borderId="31" xfId="0" applyNumberFormat="1" applyFont="1" applyFill="1" applyBorder="1" applyAlignment="1">
      <alignment horizontal="center" vertical="top"/>
    </xf>
    <xf numFmtId="49" fontId="3" fillId="8" borderId="12" xfId="0" applyNumberFormat="1" applyFont="1" applyFill="1" applyBorder="1" applyAlignment="1">
      <alignment horizontal="center" vertical="top" wrapText="1"/>
    </xf>
    <xf numFmtId="49" fontId="2" fillId="8" borderId="3" xfId="0" applyNumberFormat="1" applyFont="1" applyFill="1" applyBorder="1" applyAlignment="1">
      <alignment horizontal="center" vertical="top" wrapText="1"/>
    </xf>
    <xf numFmtId="0" fontId="2" fillId="8" borderId="60" xfId="0" applyFont="1" applyFill="1" applyBorder="1" applyAlignment="1">
      <alignment horizontal="center" vertical="top"/>
    </xf>
    <xf numFmtId="49" fontId="3" fillId="7" borderId="12" xfId="0" applyNumberFormat="1" applyFont="1" applyFill="1" applyBorder="1" applyAlignment="1">
      <alignment horizontal="center" vertical="top"/>
    </xf>
    <xf numFmtId="49" fontId="2" fillId="8" borderId="42" xfId="0" applyNumberFormat="1" applyFont="1" applyFill="1" applyBorder="1" applyAlignment="1">
      <alignment horizontal="center" vertical="top" wrapText="1"/>
    </xf>
    <xf numFmtId="0" fontId="2" fillId="8" borderId="83" xfId="0" applyFont="1" applyFill="1" applyBorder="1" applyAlignment="1">
      <alignment vertical="top" wrapText="1"/>
    </xf>
    <xf numFmtId="0" fontId="3" fillId="0" borderId="5" xfId="0" applyFont="1" applyBorder="1" applyAlignment="1">
      <alignment horizontal="center" vertical="center" wrapText="1"/>
    </xf>
    <xf numFmtId="0" fontId="2" fillId="8" borderId="90" xfId="0" applyFont="1" applyFill="1" applyBorder="1" applyAlignment="1">
      <alignment vertical="top" wrapText="1"/>
    </xf>
    <xf numFmtId="49" fontId="7" fillId="8" borderId="71" xfId="0" applyNumberFormat="1" applyFont="1" applyFill="1" applyBorder="1" applyAlignment="1">
      <alignment horizontal="center" vertical="center" wrapText="1"/>
    </xf>
    <xf numFmtId="49" fontId="2" fillId="8" borderId="73" xfId="0" applyNumberFormat="1" applyFont="1" applyFill="1" applyBorder="1" applyAlignment="1">
      <alignment horizontal="center" vertical="center"/>
    </xf>
    <xf numFmtId="49" fontId="2" fillId="8" borderId="97" xfId="0" applyNumberFormat="1" applyFont="1" applyFill="1" applyBorder="1" applyAlignment="1">
      <alignment horizontal="center" vertical="center"/>
    </xf>
    <xf numFmtId="49" fontId="2" fillId="8" borderId="64" xfId="0" applyNumberFormat="1" applyFont="1" applyFill="1" applyBorder="1" applyAlignment="1">
      <alignment horizontal="center" vertical="center"/>
    </xf>
    <xf numFmtId="49" fontId="2" fillId="8" borderId="59" xfId="0" applyNumberFormat="1" applyFont="1" applyFill="1" applyBorder="1" applyAlignment="1">
      <alignment horizontal="left" vertical="top" wrapText="1"/>
    </xf>
    <xf numFmtId="49" fontId="7" fillId="8" borderId="73" xfId="0" applyNumberFormat="1" applyFont="1" applyFill="1" applyBorder="1" applyAlignment="1">
      <alignment horizontal="center" vertical="center" wrapText="1"/>
    </xf>
    <xf numFmtId="49" fontId="7" fillId="8" borderId="64" xfId="0" applyNumberFormat="1" applyFont="1" applyFill="1" applyBorder="1" applyAlignment="1">
      <alignment horizontal="center" vertical="center" wrapText="1"/>
    </xf>
    <xf numFmtId="164" fontId="2" fillId="8" borderId="41" xfId="0" applyNumberFormat="1" applyFont="1" applyFill="1" applyBorder="1" applyAlignment="1">
      <alignment horizontal="left" vertical="top" wrapText="1"/>
    </xf>
    <xf numFmtId="164" fontId="2" fillId="0" borderId="78" xfId="0" applyNumberFormat="1" applyFont="1" applyFill="1" applyBorder="1" applyAlignment="1">
      <alignment horizontal="left" vertical="top" wrapText="1"/>
    </xf>
    <xf numFmtId="1" fontId="2" fillId="0" borderId="22" xfId="0" applyNumberFormat="1" applyFont="1" applyFill="1" applyBorder="1" applyAlignment="1">
      <alignment horizontal="center" vertical="top"/>
    </xf>
    <xf numFmtId="1" fontId="2" fillId="0" borderId="47" xfId="0" applyNumberFormat="1" applyFont="1" applyFill="1" applyBorder="1" applyAlignment="1">
      <alignment horizontal="center" vertical="top"/>
    </xf>
    <xf numFmtId="1" fontId="2" fillId="0" borderId="56" xfId="0" applyNumberFormat="1" applyFont="1" applyFill="1" applyBorder="1" applyAlignment="1">
      <alignment horizontal="center" vertical="top"/>
    </xf>
    <xf numFmtId="164" fontId="2" fillId="0" borderId="54" xfId="0" applyNumberFormat="1" applyFont="1" applyFill="1" applyBorder="1" applyAlignment="1">
      <alignment horizontal="left" vertical="top" wrapText="1"/>
    </xf>
    <xf numFmtId="1" fontId="2" fillId="0" borderId="72" xfId="0" applyNumberFormat="1" applyFont="1" applyFill="1" applyBorder="1" applyAlignment="1">
      <alignment horizontal="center" vertical="top"/>
    </xf>
    <xf numFmtId="1" fontId="2" fillId="0" borderId="89" xfId="0" applyNumberFormat="1" applyFont="1" applyFill="1" applyBorder="1" applyAlignment="1">
      <alignment horizontal="center" vertical="top"/>
    </xf>
    <xf numFmtId="1" fontId="2" fillId="0" borderId="63" xfId="0" applyNumberFormat="1" applyFont="1" applyFill="1" applyBorder="1" applyAlignment="1">
      <alignment horizontal="center" vertical="top"/>
    </xf>
    <xf numFmtId="164" fontId="2" fillId="8" borderId="91" xfId="0" applyNumberFormat="1" applyFont="1" applyFill="1" applyBorder="1" applyAlignment="1">
      <alignment vertical="top" wrapText="1"/>
    </xf>
    <xf numFmtId="3" fontId="2" fillId="8" borderId="79" xfId="0" applyNumberFormat="1" applyFont="1" applyFill="1" applyBorder="1" applyAlignment="1">
      <alignment horizontal="center" vertical="top"/>
    </xf>
    <xf numFmtId="0" fontId="2" fillId="0" borderId="6" xfId="0" applyFont="1" applyFill="1" applyBorder="1" applyAlignment="1">
      <alignment vertical="top" wrapText="1"/>
    </xf>
    <xf numFmtId="0" fontId="2" fillId="0" borderId="12" xfId="0" applyFont="1" applyFill="1" applyBorder="1" applyAlignment="1">
      <alignment horizontal="center" vertical="top"/>
    </xf>
    <xf numFmtId="0" fontId="2" fillId="8" borderId="85" xfId="0" applyFont="1" applyFill="1" applyBorder="1" applyAlignment="1">
      <alignment vertical="top" wrapText="1"/>
    </xf>
    <xf numFmtId="0" fontId="21" fillId="8" borderId="42" xfId="0" applyFont="1" applyFill="1" applyBorder="1" applyAlignment="1">
      <alignment vertical="top"/>
    </xf>
    <xf numFmtId="0" fontId="5" fillId="7" borderId="44" xfId="0" applyFont="1" applyFill="1" applyBorder="1" applyAlignment="1">
      <alignment horizontal="center" vertical="top"/>
    </xf>
    <xf numFmtId="49" fontId="3" fillId="2" borderId="12" xfId="0" applyNumberFormat="1" applyFont="1" applyFill="1" applyBorder="1" applyAlignment="1">
      <alignment horizontal="center" vertical="top"/>
    </xf>
    <xf numFmtId="49" fontId="3" fillId="8" borderId="12" xfId="0" applyNumberFormat="1" applyFont="1" applyFill="1" applyBorder="1" applyAlignment="1">
      <alignment horizontal="center" vertical="top" wrapText="1"/>
    </xf>
    <xf numFmtId="164" fontId="2" fillId="8" borderId="3" xfId="0" applyNumberFormat="1" applyFont="1" applyFill="1" applyBorder="1" applyAlignment="1">
      <alignment horizontal="center" vertical="top"/>
    </xf>
    <xf numFmtId="0" fontId="2" fillId="8" borderId="12" xfId="0" applyFont="1" applyFill="1" applyBorder="1" applyAlignment="1">
      <alignment horizontal="center" vertical="center" textRotation="90" wrapText="1"/>
    </xf>
    <xf numFmtId="0" fontId="2" fillId="8" borderId="12" xfId="0" applyFont="1" applyFill="1" applyBorder="1" applyAlignment="1">
      <alignment horizontal="center" vertical="center" wrapText="1"/>
    </xf>
    <xf numFmtId="49" fontId="3" fillId="9" borderId="6" xfId="0" applyNumberFormat="1" applyFont="1" applyFill="1" applyBorder="1" applyAlignment="1">
      <alignment horizontal="center" vertical="top"/>
    </xf>
    <xf numFmtId="49" fontId="3" fillId="8" borderId="19" xfId="0" applyNumberFormat="1" applyFont="1" applyFill="1" applyBorder="1" applyAlignment="1">
      <alignment horizontal="center" vertical="top"/>
    </xf>
    <xf numFmtId="49" fontId="3" fillId="8" borderId="12" xfId="0" applyNumberFormat="1" applyFont="1" applyFill="1" applyBorder="1" applyAlignment="1">
      <alignment horizontal="center" vertical="top"/>
    </xf>
    <xf numFmtId="49" fontId="3" fillId="2" borderId="12" xfId="0" applyNumberFormat="1" applyFont="1" applyFill="1" applyBorder="1" applyAlignment="1">
      <alignment horizontal="center" vertical="top"/>
    </xf>
    <xf numFmtId="164" fontId="2" fillId="8" borderId="3" xfId="0" applyNumberFormat="1" applyFont="1" applyFill="1" applyBorder="1" applyAlignment="1">
      <alignment horizontal="center" vertical="top"/>
    </xf>
    <xf numFmtId="0" fontId="2" fillId="8" borderId="12" xfId="0" applyFont="1" applyFill="1" applyBorder="1" applyAlignment="1">
      <alignment horizontal="center" vertical="center" textRotation="90" wrapText="1"/>
    </xf>
    <xf numFmtId="0" fontId="2" fillId="8" borderId="42" xfId="0" applyFont="1" applyFill="1" applyBorder="1" applyAlignment="1">
      <alignment horizontal="center" vertical="top"/>
    </xf>
    <xf numFmtId="0" fontId="2" fillId="8" borderId="41" xfId="0" applyFont="1" applyFill="1" applyBorder="1" applyAlignment="1">
      <alignment vertical="top" wrapText="1"/>
    </xf>
    <xf numFmtId="49" fontId="3" fillId="8" borderId="12" xfId="0" applyNumberFormat="1" applyFont="1" applyFill="1" applyBorder="1" applyAlignment="1">
      <alignment horizontal="center" vertical="top" wrapText="1"/>
    </xf>
    <xf numFmtId="49" fontId="3" fillId="7" borderId="12" xfId="0" applyNumberFormat="1" applyFont="1" applyFill="1" applyBorder="1" applyAlignment="1">
      <alignment horizontal="center" vertical="top"/>
    </xf>
    <xf numFmtId="3" fontId="2" fillId="8" borderId="49" xfId="0" applyNumberFormat="1" applyFont="1" applyFill="1" applyBorder="1" applyAlignment="1">
      <alignment horizontal="center" vertical="top"/>
    </xf>
    <xf numFmtId="3" fontId="2" fillId="3" borderId="73" xfId="2" applyNumberFormat="1" applyFont="1" applyFill="1" applyBorder="1" applyAlignment="1">
      <alignment horizontal="center" vertical="top"/>
    </xf>
    <xf numFmtId="3" fontId="2" fillId="3" borderId="71" xfId="2" applyNumberFormat="1" applyFont="1" applyFill="1" applyBorder="1" applyAlignment="1">
      <alignment horizontal="center" vertical="top"/>
    </xf>
    <xf numFmtId="3" fontId="2" fillId="3" borderId="64" xfId="2" applyNumberFormat="1" applyFont="1" applyFill="1" applyBorder="1" applyAlignment="1">
      <alignment horizontal="center" vertical="top"/>
    </xf>
    <xf numFmtId="3" fontId="2" fillId="8" borderId="87" xfId="0" applyNumberFormat="1" applyFont="1" applyFill="1" applyBorder="1" applyAlignment="1">
      <alignment horizontal="center" vertical="top"/>
    </xf>
    <xf numFmtId="49" fontId="2" fillId="8" borderId="58" xfId="0" applyNumberFormat="1" applyFont="1" applyFill="1" applyBorder="1" applyAlignment="1">
      <alignment horizontal="left" vertical="top" wrapText="1"/>
    </xf>
    <xf numFmtId="164" fontId="2" fillId="8" borderId="3" xfId="0" applyNumberFormat="1" applyFont="1" applyFill="1" applyBorder="1" applyAlignment="1">
      <alignment horizontal="center" vertical="top"/>
    </xf>
    <xf numFmtId="0" fontId="2" fillId="8" borderId="42" xfId="0" applyFont="1" applyFill="1" applyBorder="1" applyAlignment="1">
      <alignment horizontal="center" vertical="top"/>
    </xf>
    <xf numFmtId="164" fontId="2" fillId="8" borderId="4" xfId="0" applyNumberFormat="1" applyFont="1" applyFill="1" applyBorder="1" applyAlignment="1">
      <alignment horizontal="center" vertical="top"/>
    </xf>
    <xf numFmtId="164" fontId="2" fillId="8" borderId="16" xfId="0" applyNumberFormat="1" applyFont="1" applyFill="1" applyBorder="1" applyAlignment="1">
      <alignment horizontal="center" vertical="top"/>
    </xf>
    <xf numFmtId="164" fontId="2" fillId="8" borderId="48" xfId="0" applyNumberFormat="1" applyFont="1" applyFill="1" applyBorder="1" applyAlignment="1">
      <alignment horizontal="center" vertical="top"/>
    </xf>
    <xf numFmtId="0" fontId="2" fillId="8" borderId="60" xfId="0" applyFont="1" applyFill="1" applyBorder="1" applyAlignment="1">
      <alignment horizontal="center" vertical="top"/>
    </xf>
    <xf numFmtId="0" fontId="2" fillId="8" borderId="46" xfId="0" applyFont="1" applyFill="1" applyBorder="1" applyAlignment="1">
      <alignment horizontal="center" vertical="top"/>
    </xf>
    <xf numFmtId="0" fontId="3" fillId="0" borderId="39" xfId="0" applyFont="1" applyBorder="1" applyAlignment="1">
      <alignment horizontal="center" vertical="center" wrapText="1"/>
    </xf>
    <xf numFmtId="0" fontId="2" fillId="0" borderId="0" xfId="0" applyFont="1" applyAlignment="1">
      <alignment horizontal="center" vertical="top"/>
    </xf>
    <xf numFmtId="49" fontId="3" fillId="0" borderId="0" xfId="0" applyNumberFormat="1" applyFont="1" applyFill="1" applyBorder="1" applyAlignment="1">
      <alignment horizontal="center" vertical="top" wrapText="1"/>
    </xf>
    <xf numFmtId="0" fontId="3" fillId="0" borderId="24" xfId="0" applyFont="1" applyBorder="1" applyAlignment="1">
      <alignment horizontal="center" vertical="center" wrapText="1"/>
    </xf>
    <xf numFmtId="49" fontId="3" fillId="9" borderId="23" xfId="0" applyNumberFormat="1" applyFont="1" applyFill="1" applyBorder="1" applyAlignment="1">
      <alignment horizontal="center" vertical="top"/>
    </xf>
    <xf numFmtId="49" fontId="3" fillId="9" borderId="6"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2" borderId="19" xfId="0" applyNumberFormat="1" applyFont="1" applyFill="1" applyBorder="1" applyAlignment="1">
      <alignment horizontal="center" vertical="top"/>
    </xf>
    <xf numFmtId="49" fontId="3" fillId="2" borderId="12" xfId="0" applyNumberFormat="1" applyFont="1" applyFill="1" applyBorder="1" applyAlignment="1">
      <alignment horizontal="center" vertical="top"/>
    </xf>
    <xf numFmtId="49" fontId="3" fillId="2" borderId="8" xfId="0" applyNumberFormat="1" applyFont="1" applyFill="1" applyBorder="1" applyAlignment="1">
      <alignment horizontal="center" vertical="top"/>
    </xf>
    <xf numFmtId="49" fontId="3" fillId="8" borderId="19" xfId="0" applyNumberFormat="1" applyFont="1" applyFill="1" applyBorder="1" applyAlignment="1">
      <alignment horizontal="center" vertical="top"/>
    </xf>
    <xf numFmtId="49" fontId="3" fillId="8" borderId="12" xfId="0" applyNumberFormat="1" applyFont="1" applyFill="1" applyBorder="1" applyAlignment="1">
      <alignment horizontal="center" vertical="top"/>
    </xf>
    <xf numFmtId="49" fontId="3" fillId="8" borderId="12" xfId="0" applyNumberFormat="1" applyFont="1" applyFill="1" applyBorder="1" applyAlignment="1">
      <alignment horizontal="center" vertical="top" wrapText="1"/>
    </xf>
    <xf numFmtId="49" fontId="3" fillId="8" borderId="8" xfId="0" applyNumberFormat="1" applyFont="1" applyFill="1" applyBorder="1" applyAlignment="1">
      <alignment horizontal="center" vertical="top" wrapText="1"/>
    </xf>
    <xf numFmtId="0" fontId="3" fillId="9" borderId="25" xfId="0" applyFont="1" applyFill="1" applyBorder="1" applyAlignment="1">
      <alignment horizontal="left" vertical="top"/>
    </xf>
    <xf numFmtId="0" fontId="3" fillId="2" borderId="25" xfId="0" applyFont="1" applyFill="1" applyBorder="1" applyAlignment="1">
      <alignment horizontal="left" vertical="top" wrapText="1"/>
    </xf>
    <xf numFmtId="164" fontId="2" fillId="8" borderId="3" xfId="0" applyNumberFormat="1" applyFont="1" applyFill="1" applyBorder="1" applyAlignment="1">
      <alignment horizontal="center" vertical="top"/>
    </xf>
    <xf numFmtId="0" fontId="2" fillId="8" borderId="12" xfId="0" applyFont="1" applyFill="1" applyBorder="1" applyAlignment="1">
      <alignment horizontal="center" vertical="center" textRotation="90" wrapText="1"/>
    </xf>
    <xf numFmtId="0" fontId="2" fillId="8" borderId="42" xfId="0" applyFont="1" applyFill="1" applyBorder="1" applyAlignment="1">
      <alignment horizontal="center" vertical="top"/>
    </xf>
    <xf numFmtId="49" fontId="2" fillId="8" borderId="31" xfId="0" applyNumberFormat="1" applyFont="1" applyFill="1" applyBorder="1" applyAlignment="1">
      <alignment horizontal="center" vertical="top"/>
    </xf>
    <xf numFmtId="0" fontId="2" fillId="8" borderId="50" xfId="0" applyFont="1" applyFill="1" applyBorder="1" applyAlignment="1">
      <alignment horizontal="center" vertical="center" textRotation="90" wrapText="1"/>
    </xf>
    <xf numFmtId="49" fontId="3" fillId="8" borderId="31" xfId="0" applyNumberFormat="1" applyFont="1" applyFill="1" applyBorder="1" applyAlignment="1">
      <alignment horizontal="center" vertical="top"/>
    </xf>
    <xf numFmtId="0" fontId="2" fillId="0" borderId="0" xfId="0" applyFont="1" applyAlignment="1">
      <alignment vertical="center" wrapText="1"/>
    </xf>
    <xf numFmtId="0" fontId="5" fillId="0" borderId="0" xfId="0" applyFont="1" applyAlignment="1"/>
    <xf numFmtId="0" fontId="13" fillId="0" borderId="0" xfId="0" applyFont="1" applyFill="1" applyAlignment="1">
      <alignment horizontal="center" vertical="top" wrapText="1"/>
    </xf>
    <xf numFmtId="49" fontId="6" fillId="6" borderId="39" xfId="0" applyNumberFormat="1" applyFont="1" applyFill="1" applyBorder="1" applyAlignment="1">
      <alignment horizontal="left" vertical="top" wrapText="1"/>
    </xf>
    <xf numFmtId="0" fontId="6" fillId="4" borderId="27" xfId="0" applyFont="1" applyFill="1" applyBorder="1" applyAlignment="1">
      <alignment horizontal="left" vertical="top" wrapText="1"/>
    </xf>
    <xf numFmtId="0" fontId="3" fillId="2" borderId="27" xfId="0" applyFont="1" applyFill="1" applyBorder="1" applyAlignment="1">
      <alignment horizontal="left" vertical="top" wrapText="1"/>
    </xf>
    <xf numFmtId="49" fontId="3" fillId="2" borderId="25" xfId="0" applyNumberFormat="1" applyFont="1" applyFill="1" applyBorder="1" applyAlignment="1">
      <alignment horizontal="left" vertical="top"/>
    </xf>
    <xf numFmtId="0" fontId="3" fillId="0" borderId="39" xfId="0" applyFont="1" applyBorder="1" applyAlignment="1">
      <alignment horizontal="center" vertical="center"/>
    </xf>
    <xf numFmtId="164" fontId="2" fillId="8" borderId="42" xfId="0" applyNumberFormat="1" applyFont="1" applyFill="1" applyBorder="1" applyAlignment="1">
      <alignment horizontal="center" vertical="top"/>
    </xf>
    <xf numFmtId="0" fontId="13" fillId="0" borderId="0" xfId="0" applyFont="1" applyAlignment="1">
      <alignment horizontal="center" vertical="top" wrapText="1"/>
    </xf>
    <xf numFmtId="0" fontId="14" fillId="0" borderId="0" xfId="0" applyFont="1" applyAlignment="1">
      <alignment horizontal="center" vertical="top" wrapText="1"/>
    </xf>
    <xf numFmtId="0" fontId="13" fillId="0" borderId="0" xfId="0" applyFont="1" applyAlignment="1">
      <alignment horizontal="center" vertical="top"/>
    </xf>
    <xf numFmtId="164" fontId="2" fillId="8" borderId="4" xfId="0" applyNumberFormat="1" applyFont="1" applyFill="1" applyBorder="1" applyAlignment="1">
      <alignment horizontal="center" vertical="top"/>
    </xf>
    <xf numFmtId="0" fontId="2" fillId="8" borderId="6" xfId="0" applyFont="1" applyFill="1" applyBorder="1" applyAlignment="1">
      <alignment vertical="top" wrapText="1"/>
    </xf>
    <xf numFmtId="3" fontId="2" fillId="0" borderId="0" xfId="0" applyNumberFormat="1" applyFont="1" applyFill="1" applyBorder="1" applyAlignment="1">
      <alignment horizontal="left" vertical="top" wrapText="1"/>
    </xf>
    <xf numFmtId="49" fontId="2" fillId="8" borderId="21" xfId="0" applyNumberFormat="1" applyFont="1" applyFill="1" applyBorder="1" applyAlignment="1">
      <alignment horizontal="center" vertical="top"/>
    </xf>
    <xf numFmtId="49" fontId="2" fillId="8" borderId="43" xfId="0" applyNumberFormat="1" applyFont="1" applyFill="1" applyBorder="1" applyAlignment="1">
      <alignment horizontal="left" vertical="top" wrapText="1"/>
    </xf>
    <xf numFmtId="0" fontId="12" fillId="8" borderId="43" xfId="0" applyFont="1" applyFill="1" applyBorder="1" applyAlignment="1">
      <alignment vertical="top" wrapText="1"/>
    </xf>
    <xf numFmtId="0" fontId="5" fillId="8" borderId="44" xfId="0" applyFont="1" applyFill="1" applyBorder="1" applyAlignment="1">
      <alignment horizontal="center" vertical="top"/>
    </xf>
    <xf numFmtId="0" fontId="2" fillId="8" borderId="71" xfId="0" applyFont="1" applyFill="1" applyBorder="1" applyAlignment="1">
      <alignment horizontal="center" vertical="top"/>
    </xf>
    <xf numFmtId="0" fontId="8" fillId="8" borderId="75" xfId="0" applyFont="1" applyFill="1" applyBorder="1" applyAlignment="1">
      <alignment horizontal="center" vertical="top"/>
    </xf>
    <xf numFmtId="0" fontId="8" fillId="8" borderId="73" xfId="0" applyFont="1" applyFill="1" applyBorder="1" applyAlignment="1">
      <alignment horizontal="center" vertical="top"/>
    </xf>
    <xf numFmtId="0" fontId="0" fillId="0" borderId="8" xfId="0" applyFont="1" applyBorder="1" applyAlignment="1">
      <alignment horizontal="left" vertical="top" wrapText="1"/>
    </xf>
    <xf numFmtId="0" fontId="0" fillId="0" borderId="8" xfId="0" applyFont="1" applyBorder="1" applyAlignment="1">
      <alignment horizontal="center" vertical="center" textRotation="90" wrapText="1"/>
    </xf>
    <xf numFmtId="0" fontId="5" fillId="8" borderId="8" xfId="0" applyFont="1" applyFill="1" applyBorder="1" applyAlignment="1">
      <alignment horizontal="left" vertical="top" wrapText="1"/>
    </xf>
    <xf numFmtId="0" fontId="2" fillId="8" borderId="8" xfId="0" applyFont="1" applyFill="1" applyBorder="1" applyAlignment="1">
      <alignment horizontal="center" vertical="center" textRotation="90" wrapText="1"/>
    </xf>
    <xf numFmtId="0" fontId="5" fillId="8" borderId="40" xfId="0" applyFont="1" applyFill="1" applyBorder="1" applyAlignment="1">
      <alignment horizontal="center" vertical="top"/>
    </xf>
    <xf numFmtId="0" fontId="5" fillId="8" borderId="8" xfId="0" applyFont="1" applyFill="1" applyBorder="1" applyAlignment="1">
      <alignment horizontal="center" vertical="top"/>
    </xf>
    <xf numFmtId="0" fontId="2" fillId="8" borderId="42" xfId="0" applyFont="1" applyFill="1" applyBorder="1" applyAlignment="1">
      <alignment horizontal="center" vertical="top"/>
    </xf>
    <xf numFmtId="164" fontId="2" fillId="8" borderId="3" xfId="0" applyNumberFormat="1" applyFont="1" applyFill="1" applyBorder="1" applyAlignment="1">
      <alignment horizontal="center" vertical="top"/>
    </xf>
    <xf numFmtId="0" fontId="2" fillId="8" borderId="65" xfId="0" applyFont="1" applyFill="1" applyBorder="1" applyAlignment="1">
      <alignment horizontal="center" vertical="center" wrapText="1"/>
    </xf>
    <xf numFmtId="0" fontId="2" fillId="8" borderId="0" xfId="0" applyFont="1" applyFill="1" applyAlignment="1">
      <alignment vertical="center" wrapText="1"/>
    </xf>
    <xf numFmtId="0" fontId="2" fillId="8" borderId="65" xfId="0" applyFont="1" applyFill="1" applyBorder="1" applyAlignment="1">
      <alignment horizontal="center" vertical="center"/>
    </xf>
    <xf numFmtId="0" fontId="2" fillId="8" borderId="42" xfId="0" applyFont="1" applyFill="1" applyBorder="1" applyAlignment="1">
      <alignment horizontal="left" vertical="top" wrapText="1"/>
    </xf>
    <xf numFmtId="0" fontId="2" fillId="8" borderId="43" xfId="0" applyFont="1" applyFill="1" applyBorder="1" applyAlignment="1">
      <alignment vertical="top" wrapText="1"/>
    </xf>
    <xf numFmtId="0" fontId="2" fillId="8" borderId="0" xfId="0" applyFont="1" applyFill="1" applyBorder="1" applyAlignment="1">
      <alignment vertical="center" wrapText="1"/>
    </xf>
    <xf numFmtId="0" fontId="5" fillId="8" borderId="43" xfId="0" applyFont="1" applyFill="1" applyBorder="1" applyAlignment="1">
      <alignment vertical="top" wrapText="1"/>
    </xf>
    <xf numFmtId="0" fontId="2" fillId="8" borderId="12" xfId="0" applyFont="1" applyFill="1" applyBorder="1" applyAlignment="1">
      <alignment horizontal="center" vertical="center"/>
    </xf>
    <xf numFmtId="0" fontId="2" fillId="8" borderId="92" xfId="0" applyFont="1" applyFill="1" applyBorder="1" applyAlignment="1">
      <alignment vertical="center" wrapText="1"/>
    </xf>
    <xf numFmtId="0" fontId="2" fillId="8" borderId="72" xfId="0" applyFont="1" applyFill="1" applyBorder="1" applyAlignment="1">
      <alignment horizontal="center" vertical="center" wrapText="1"/>
    </xf>
    <xf numFmtId="0" fontId="2" fillId="8" borderId="98" xfId="0" applyFont="1" applyFill="1" applyBorder="1" applyAlignment="1">
      <alignment horizontal="center" vertical="center" wrapText="1"/>
    </xf>
    <xf numFmtId="0" fontId="2" fillId="8" borderId="0" xfId="0" applyFont="1" applyFill="1" applyBorder="1" applyAlignment="1">
      <alignment vertical="top" wrapText="1"/>
    </xf>
    <xf numFmtId="0" fontId="2" fillId="8" borderId="92" xfId="0" applyFont="1" applyFill="1" applyBorder="1" applyAlignment="1">
      <alignment vertical="top" wrapText="1"/>
    </xf>
    <xf numFmtId="0" fontId="2" fillId="8" borderId="0" xfId="0" applyFont="1" applyFill="1" applyAlignment="1">
      <alignment vertical="top" wrapText="1"/>
    </xf>
    <xf numFmtId="164" fontId="2" fillId="0" borderId="0" xfId="0" applyNumberFormat="1" applyFont="1" applyBorder="1" applyAlignment="1">
      <alignment vertical="top"/>
    </xf>
    <xf numFmtId="49" fontId="3" fillId="2" borderId="12" xfId="0" applyNumberFormat="1" applyFont="1" applyFill="1" applyBorder="1" applyAlignment="1">
      <alignment horizontal="center" vertical="top"/>
    </xf>
    <xf numFmtId="49" fontId="3" fillId="8" borderId="12" xfId="0" applyNumberFormat="1" applyFont="1" applyFill="1" applyBorder="1" applyAlignment="1">
      <alignment horizontal="center" vertical="top" wrapText="1"/>
    </xf>
    <xf numFmtId="49" fontId="2" fillId="8" borderId="31" xfId="0" applyNumberFormat="1" applyFont="1" applyFill="1" applyBorder="1" applyAlignment="1">
      <alignment horizontal="center" vertical="top"/>
    </xf>
    <xf numFmtId="164" fontId="2" fillId="8" borderId="3" xfId="0" applyNumberFormat="1" applyFont="1" applyFill="1" applyBorder="1" applyAlignment="1">
      <alignment horizontal="center" vertical="top"/>
    </xf>
    <xf numFmtId="49" fontId="2" fillId="8" borderId="3" xfId="0" applyNumberFormat="1" applyFont="1" applyFill="1" applyBorder="1" applyAlignment="1">
      <alignment horizontal="center" vertical="top" wrapText="1"/>
    </xf>
    <xf numFmtId="0" fontId="2" fillId="8" borderId="22" xfId="0" applyFont="1" applyFill="1" applyBorder="1" applyAlignment="1">
      <alignment horizontal="left" vertical="top" wrapText="1"/>
    </xf>
    <xf numFmtId="0" fontId="2" fillId="8" borderId="72" xfId="0" applyFont="1" applyFill="1" applyBorder="1" applyAlignment="1">
      <alignment horizontal="center" vertical="top"/>
    </xf>
    <xf numFmtId="0" fontId="2" fillId="8" borderId="89" xfId="0" applyFont="1" applyFill="1" applyBorder="1" applyAlignment="1">
      <alignment horizontal="center" vertical="top"/>
    </xf>
    <xf numFmtId="0" fontId="2" fillId="8" borderId="63" xfId="0" applyFont="1" applyFill="1" applyBorder="1" applyAlignment="1">
      <alignment horizontal="center" vertical="top"/>
    </xf>
    <xf numFmtId="0" fontId="2" fillId="8" borderId="42" xfId="0" applyFont="1" applyFill="1" applyBorder="1" applyAlignment="1">
      <alignment horizontal="center" vertical="center" wrapText="1"/>
    </xf>
    <xf numFmtId="164" fontId="2" fillId="8" borderId="3" xfId="0" applyNumberFormat="1" applyFont="1" applyFill="1" applyBorder="1" applyAlignment="1">
      <alignment horizontal="center" vertical="center"/>
    </xf>
    <xf numFmtId="0" fontId="2" fillId="8" borderId="12" xfId="0" applyFont="1" applyFill="1" applyBorder="1" applyAlignment="1">
      <alignment horizontal="center" vertical="center" textRotation="90" wrapText="1"/>
    </xf>
    <xf numFmtId="0" fontId="2" fillId="0" borderId="0" xfId="0" applyFont="1" applyAlignment="1">
      <alignment horizontal="center" vertical="top"/>
    </xf>
    <xf numFmtId="164" fontId="2" fillId="8" borderId="3" xfId="0" applyNumberFormat="1" applyFont="1" applyFill="1" applyBorder="1" applyAlignment="1">
      <alignment horizontal="center" vertical="top"/>
    </xf>
    <xf numFmtId="0" fontId="2" fillId="8" borderId="22" xfId="0" applyFont="1" applyFill="1" applyBorder="1" applyAlignment="1">
      <alignment horizontal="center" vertical="center" textRotation="90" wrapText="1"/>
    </xf>
    <xf numFmtId="0" fontId="5" fillId="8" borderId="0" xfId="0" applyFont="1" applyFill="1" applyAlignment="1"/>
    <xf numFmtId="0" fontId="19" fillId="8" borderId="0" xfId="0" applyFont="1" applyFill="1" applyAlignment="1">
      <alignment vertical="center" wrapText="1"/>
    </xf>
    <xf numFmtId="0" fontId="23" fillId="8" borderId="0" xfId="0" applyFont="1" applyFill="1" applyAlignment="1"/>
    <xf numFmtId="49" fontId="3" fillId="9" borderId="23" xfId="0" applyNumberFormat="1" applyFont="1" applyFill="1" applyBorder="1" applyAlignment="1">
      <alignment horizontal="center" vertical="top"/>
    </xf>
    <xf numFmtId="49" fontId="3" fillId="9" borderId="6"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8" borderId="19" xfId="0" applyNumberFormat="1" applyFont="1" applyFill="1" applyBorder="1" applyAlignment="1">
      <alignment horizontal="center" vertical="top"/>
    </xf>
    <xf numFmtId="49" fontId="3" fillId="8" borderId="12" xfId="0" applyNumberFormat="1" applyFont="1" applyFill="1" applyBorder="1" applyAlignment="1">
      <alignment horizontal="center" vertical="top"/>
    </xf>
    <xf numFmtId="49" fontId="6" fillId="6" borderId="39" xfId="0" applyNumberFormat="1" applyFont="1" applyFill="1" applyBorder="1" applyAlignment="1">
      <alignment horizontal="left" vertical="top" wrapText="1"/>
    </xf>
    <xf numFmtId="0" fontId="6" fillId="4" borderId="27" xfId="0" applyFont="1" applyFill="1" applyBorder="1" applyAlignment="1">
      <alignment horizontal="left" vertical="top" wrapText="1"/>
    </xf>
    <xf numFmtId="0" fontId="3" fillId="2" borderId="27" xfId="0" applyFont="1" applyFill="1" applyBorder="1" applyAlignment="1">
      <alignment horizontal="left" vertical="top" wrapText="1"/>
    </xf>
    <xf numFmtId="164" fontId="2" fillId="8" borderId="12" xfId="0" applyNumberFormat="1" applyFont="1" applyFill="1" applyBorder="1" applyAlignment="1">
      <alignment horizontal="center" vertical="top"/>
    </xf>
    <xf numFmtId="49" fontId="3" fillId="2" borderId="25" xfId="0" applyNumberFormat="1" applyFont="1" applyFill="1" applyBorder="1" applyAlignment="1">
      <alignment horizontal="left" vertical="top"/>
    </xf>
    <xf numFmtId="0" fontId="2" fillId="8" borderId="50" xfId="0" applyFont="1" applyFill="1" applyBorder="1" applyAlignment="1">
      <alignment horizontal="center" vertical="center" textRotation="90" wrapText="1"/>
    </xf>
    <xf numFmtId="49" fontId="3" fillId="8" borderId="31" xfId="0" applyNumberFormat="1" applyFont="1" applyFill="1" applyBorder="1" applyAlignment="1">
      <alignment horizontal="center" vertical="top"/>
    </xf>
    <xf numFmtId="0" fontId="3" fillId="0" borderId="39" xfId="0" applyFont="1" applyBorder="1" applyAlignment="1">
      <alignment horizontal="center" vertical="center"/>
    </xf>
    <xf numFmtId="49" fontId="3" fillId="2" borderId="12" xfId="0" applyNumberFormat="1" applyFont="1" applyFill="1" applyBorder="1" applyAlignment="1">
      <alignment horizontal="center" vertical="top"/>
    </xf>
    <xf numFmtId="49" fontId="2" fillId="8" borderId="31" xfId="0" applyNumberFormat="1" applyFont="1" applyFill="1" applyBorder="1" applyAlignment="1">
      <alignment horizontal="center" vertical="top"/>
    </xf>
    <xf numFmtId="0" fontId="2" fillId="8" borderId="42" xfId="0" applyFont="1" applyFill="1" applyBorder="1" applyAlignment="1">
      <alignment horizontal="center" vertical="top"/>
    </xf>
    <xf numFmtId="164" fontId="2" fillId="8" borderId="42" xfId="0" applyNumberFormat="1" applyFont="1" applyFill="1" applyBorder="1" applyAlignment="1">
      <alignment horizontal="center" vertical="top"/>
    </xf>
    <xf numFmtId="49" fontId="3" fillId="2" borderId="8" xfId="0" applyNumberFormat="1" applyFont="1" applyFill="1" applyBorder="1" applyAlignment="1">
      <alignment horizontal="center" vertical="top"/>
    </xf>
    <xf numFmtId="49" fontId="3" fillId="8" borderId="12" xfId="0" applyNumberFormat="1" applyFont="1" applyFill="1" applyBorder="1" applyAlignment="1">
      <alignment horizontal="center" vertical="top" wrapText="1"/>
    </xf>
    <xf numFmtId="49" fontId="3" fillId="8" borderId="8" xfId="0" applyNumberFormat="1" applyFont="1" applyFill="1" applyBorder="1" applyAlignment="1">
      <alignment horizontal="center" vertical="top" wrapText="1"/>
    </xf>
    <xf numFmtId="0" fontId="3" fillId="2" borderId="25" xfId="0" applyFont="1" applyFill="1" applyBorder="1" applyAlignment="1">
      <alignment horizontal="left" vertical="top" wrapText="1"/>
    </xf>
    <xf numFmtId="49" fontId="3" fillId="2" borderId="19" xfId="0" applyNumberFormat="1" applyFont="1" applyFill="1" applyBorder="1" applyAlignment="1">
      <alignment horizontal="center" vertical="top"/>
    </xf>
    <xf numFmtId="49" fontId="3" fillId="0" borderId="0" xfId="0" applyNumberFormat="1" applyFont="1" applyFill="1" applyBorder="1" applyAlignment="1">
      <alignment horizontal="center" vertical="top" wrapText="1"/>
    </xf>
    <xf numFmtId="0" fontId="2" fillId="0" borderId="0" xfId="0" applyFont="1" applyAlignment="1">
      <alignment horizontal="center" vertical="top"/>
    </xf>
    <xf numFmtId="0" fontId="13" fillId="0" borderId="0" xfId="0" applyFont="1" applyFill="1" applyAlignment="1">
      <alignment horizontal="center" vertical="top" wrapText="1"/>
    </xf>
    <xf numFmtId="0" fontId="3" fillId="9" borderId="25" xfId="0" applyFont="1" applyFill="1" applyBorder="1" applyAlignment="1">
      <alignment horizontal="left" vertical="top"/>
    </xf>
    <xf numFmtId="0" fontId="2" fillId="8" borderId="12" xfId="0" applyFont="1" applyFill="1" applyBorder="1" applyAlignment="1">
      <alignment horizontal="center" vertical="center" textRotation="90" wrapText="1"/>
    </xf>
    <xf numFmtId="3" fontId="2" fillId="0" borderId="0" xfId="0" applyNumberFormat="1" applyFont="1" applyFill="1" applyBorder="1" applyAlignment="1">
      <alignment horizontal="left" vertical="top" wrapText="1"/>
    </xf>
    <xf numFmtId="0" fontId="2" fillId="10" borderId="58" xfId="0" applyFont="1" applyFill="1" applyBorder="1" applyAlignment="1">
      <alignment vertical="top" wrapText="1"/>
    </xf>
    <xf numFmtId="0" fontId="2" fillId="8" borderId="22" xfId="0" applyFont="1" applyFill="1" applyBorder="1" applyAlignment="1">
      <alignment horizontal="left" vertical="top" wrapText="1"/>
    </xf>
    <xf numFmtId="0" fontId="2" fillId="0" borderId="0" xfId="0" applyFont="1" applyFill="1" applyAlignment="1">
      <alignment horizontal="center" vertical="top"/>
    </xf>
    <xf numFmtId="0" fontId="13" fillId="0" borderId="0" xfId="0" applyFont="1" applyAlignment="1">
      <alignment horizontal="center" vertical="top" wrapText="1"/>
    </xf>
    <xf numFmtId="0" fontId="14" fillId="0" borderId="0" xfId="0" applyFont="1" applyAlignment="1">
      <alignment horizontal="center" vertical="top" wrapText="1"/>
    </xf>
    <xf numFmtId="0" fontId="13" fillId="0" borderId="0" xfId="0" applyFont="1" applyAlignment="1">
      <alignment horizontal="center" vertical="top"/>
    </xf>
    <xf numFmtId="164" fontId="2" fillId="8" borderId="74" xfId="0" applyNumberFormat="1" applyFont="1" applyFill="1" applyBorder="1" applyAlignment="1">
      <alignment horizontal="center" vertical="top"/>
    </xf>
    <xf numFmtId="164" fontId="2" fillId="8" borderId="65" xfId="0" applyNumberFormat="1" applyFont="1" applyFill="1" applyBorder="1" applyAlignment="1">
      <alignment horizontal="center" vertical="top"/>
    </xf>
    <xf numFmtId="0" fontId="2" fillId="8" borderId="6" xfId="0" applyFont="1" applyFill="1" applyBorder="1" applyAlignment="1">
      <alignment vertical="top" wrapText="1"/>
    </xf>
    <xf numFmtId="0" fontId="2" fillId="8" borderId="22" xfId="0" applyFont="1" applyFill="1" applyBorder="1" applyAlignment="1">
      <alignment horizontal="center" vertical="center" textRotation="90" wrapText="1"/>
    </xf>
    <xf numFmtId="164" fontId="7" fillId="3" borderId="60" xfId="0" applyNumberFormat="1" applyFont="1" applyFill="1" applyBorder="1" applyAlignment="1">
      <alignment horizontal="center" vertical="top" wrapText="1"/>
    </xf>
    <xf numFmtId="164" fontId="7" fillId="3" borderId="74" xfId="0" applyNumberFormat="1" applyFont="1" applyFill="1" applyBorder="1" applyAlignment="1">
      <alignment horizontal="center" vertical="top" wrapText="1"/>
    </xf>
    <xf numFmtId="164" fontId="2" fillId="8" borderId="67" xfId="0" applyNumberFormat="1" applyFont="1" applyFill="1" applyBorder="1" applyAlignment="1">
      <alignment horizontal="center" vertical="top"/>
    </xf>
    <xf numFmtId="3" fontId="2" fillId="8" borderId="86" xfId="0" applyNumberFormat="1" applyFont="1" applyFill="1" applyBorder="1" applyAlignment="1">
      <alignment horizontal="center" vertical="top"/>
    </xf>
    <xf numFmtId="3" fontId="2" fillId="8" borderId="70" xfId="0" applyNumberFormat="1" applyFont="1" applyFill="1" applyBorder="1" applyAlignment="1">
      <alignment horizontal="center" vertical="top"/>
    </xf>
    <xf numFmtId="0" fontId="8" fillId="8" borderId="71" xfId="0" applyFont="1" applyFill="1" applyBorder="1" applyAlignment="1">
      <alignment horizontal="center" vertical="top"/>
    </xf>
    <xf numFmtId="0" fontId="5" fillId="8" borderId="21" xfId="0" applyFont="1" applyFill="1" applyBorder="1" applyAlignment="1">
      <alignment horizontal="center" vertical="top"/>
    </xf>
    <xf numFmtId="49" fontId="7" fillId="8" borderId="13" xfId="0" applyNumberFormat="1" applyFont="1" applyFill="1" applyBorder="1" applyAlignment="1">
      <alignment horizontal="center" vertical="center" wrapText="1"/>
    </xf>
    <xf numFmtId="0" fontId="8" fillId="8" borderId="13" xfId="0" applyFont="1" applyFill="1" applyBorder="1" applyAlignment="1">
      <alignment horizontal="center" vertical="top"/>
    </xf>
    <xf numFmtId="49" fontId="2" fillId="8" borderId="71" xfId="0" applyNumberFormat="1" applyFont="1" applyFill="1" applyBorder="1" applyAlignment="1">
      <alignment horizontal="center" vertical="center"/>
    </xf>
    <xf numFmtId="49" fontId="2" fillId="8" borderId="40" xfId="0" applyNumberFormat="1" applyFont="1" applyFill="1" applyBorder="1" applyAlignment="1">
      <alignment horizontal="center" vertical="center"/>
    </xf>
    <xf numFmtId="0" fontId="2" fillId="3" borderId="13" xfId="2" applyFont="1" applyFill="1" applyBorder="1" applyAlignment="1">
      <alignment horizontal="center" vertical="top"/>
    </xf>
    <xf numFmtId="0" fontId="2" fillId="0" borderId="13" xfId="1" applyFont="1" applyFill="1" applyBorder="1" applyAlignment="1">
      <alignment horizontal="center" vertical="top"/>
    </xf>
    <xf numFmtId="0" fontId="2" fillId="8" borderId="13" xfId="1" applyFont="1" applyFill="1" applyBorder="1" applyAlignment="1">
      <alignment horizontal="center" vertical="top"/>
    </xf>
    <xf numFmtId="49" fontId="2" fillId="8" borderId="13" xfId="0" applyNumberFormat="1" applyFont="1" applyFill="1" applyBorder="1" applyAlignment="1">
      <alignment horizontal="center" vertical="center"/>
    </xf>
    <xf numFmtId="164" fontId="2" fillId="8" borderId="60" xfId="0" applyNumberFormat="1" applyFont="1" applyFill="1" applyBorder="1" applyAlignment="1">
      <alignment horizontal="center" vertical="top"/>
    </xf>
    <xf numFmtId="164" fontId="15" fillId="7" borderId="46" xfId="0" applyNumberFormat="1" applyFont="1" applyFill="1" applyBorder="1" applyAlignment="1">
      <alignment horizontal="center" vertical="top"/>
    </xf>
    <xf numFmtId="164" fontId="15" fillId="7" borderId="48" xfId="0" applyNumberFormat="1" applyFont="1" applyFill="1" applyBorder="1" applyAlignment="1">
      <alignment horizontal="center" vertical="top"/>
    </xf>
    <xf numFmtId="164" fontId="3" fillId="9" borderId="26" xfId="0" applyNumberFormat="1" applyFont="1" applyFill="1" applyBorder="1" applyAlignment="1">
      <alignment horizontal="center" vertical="top"/>
    </xf>
    <xf numFmtId="164" fontId="2" fillId="8" borderId="75" xfId="0" applyNumberFormat="1" applyFont="1" applyFill="1" applyBorder="1" applyAlignment="1">
      <alignment horizontal="center" vertical="top"/>
    </xf>
    <xf numFmtId="164" fontId="15" fillId="7" borderId="22" xfId="0" applyNumberFormat="1" applyFont="1" applyFill="1" applyBorder="1" applyAlignment="1">
      <alignment horizontal="center" vertical="top"/>
    </xf>
    <xf numFmtId="1" fontId="2" fillId="8" borderId="82" xfId="0" applyNumberFormat="1" applyFont="1" applyFill="1" applyBorder="1" applyAlignment="1">
      <alignment horizontal="center" vertical="top"/>
    </xf>
    <xf numFmtId="1" fontId="2" fillId="0" borderId="70" xfId="0" applyNumberFormat="1" applyFont="1" applyFill="1" applyBorder="1" applyAlignment="1">
      <alignment horizontal="center" vertical="top"/>
    </xf>
    <xf numFmtId="1" fontId="2" fillId="0" borderId="61" xfId="0" applyNumberFormat="1" applyFont="1" applyFill="1" applyBorder="1" applyAlignment="1">
      <alignment horizontal="center" vertical="top"/>
    </xf>
    <xf numFmtId="1" fontId="2" fillId="3" borderId="31" xfId="2" applyNumberFormat="1" applyFont="1" applyFill="1" applyBorder="1" applyAlignment="1">
      <alignment horizontal="center" vertical="top"/>
    </xf>
    <xf numFmtId="1" fontId="2" fillId="3" borderId="70" xfId="2" applyNumberFormat="1" applyFont="1" applyFill="1" applyBorder="1" applyAlignment="1">
      <alignment horizontal="center" vertical="top"/>
    </xf>
    <xf numFmtId="0" fontId="2" fillId="8" borderId="70" xfId="0" applyFont="1" applyFill="1" applyBorder="1" applyAlignment="1">
      <alignment horizontal="center" vertical="top"/>
    </xf>
    <xf numFmtId="0" fontId="2" fillId="8" borderId="86" xfId="0" applyFont="1" applyFill="1" applyBorder="1" applyAlignment="1">
      <alignment horizontal="center" vertical="top"/>
    </xf>
    <xf numFmtId="0" fontId="2" fillId="0" borderId="31" xfId="0" applyFont="1" applyFill="1" applyBorder="1" applyAlignment="1">
      <alignment horizontal="center" vertical="top"/>
    </xf>
    <xf numFmtId="1" fontId="2" fillId="8" borderId="13" xfId="0" applyNumberFormat="1" applyFont="1" applyFill="1" applyBorder="1" applyAlignment="1">
      <alignment horizontal="center" vertical="top"/>
    </xf>
    <xf numFmtId="1" fontId="2" fillId="0" borderId="13" xfId="0" applyNumberFormat="1" applyFont="1" applyFill="1" applyBorder="1" applyAlignment="1">
      <alignment horizontal="center" vertical="top"/>
    </xf>
    <xf numFmtId="3" fontId="2" fillId="3" borderId="13" xfId="2" applyNumberFormat="1" applyFont="1" applyFill="1" applyBorder="1" applyAlignment="1">
      <alignment horizontal="center" vertical="top"/>
    </xf>
    <xf numFmtId="0" fontId="5" fillId="8" borderId="18" xfId="0" applyFont="1" applyFill="1" applyBorder="1" applyAlignment="1">
      <alignment horizontal="center" vertical="top"/>
    </xf>
    <xf numFmtId="164" fontId="3" fillId="7" borderId="96" xfId="0" applyNumberFormat="1" applyFont="1" applyFill="1" applyBorder="1" applyAlignment="1">
      <alignment horizontal="center" vertical="top"/>
    </xf>
    <xf numFmtId="164" fontId="8" fillId="8" borderId="67" xfId="0" applyNumberFormat="1" applyFont="1" applyFill="1" applyBorder="1" applyAlignment="1">
      <alignment horizontal="center" vertical="top"/>
    </xf>
    <xf numFmtId="164" fontId="8" fillId="8" borderId="65" xfId="0" applyNumberFormat="1" applyFont="1" applyFill="1" applyBorder="1" applyAlignment="1">
      <alignment horizontal="center" vertical="top"/>
    </xf>
    <xf numFmtId="164" fontId="3" fillId="7" borderId="65" xfId="0" applyNumberFormat="1" applyFont="1" applyFill="1" applyBorder="1" applyAlignment="1">
      <alignment horizontal="center" vertical="top"/>
    </xf>
    <xf numFmtId="164" fontId="3" fillId="2" borderId="21" xfId="0" applyNumberFormat="1" applyFont="1" applyFill="1" applyBorder="1" applyAlignment="1">
      <alignment horizontal="center" vertical="top"/>
    </xf>
    <xf numFmtId="164" fontId="3" fillId="4" borderId="26" xfId="0" applyNumberFormat="1" applyFont="1" applyFill="1" applyBorder="1" applyAlignment="1">
      <alignment horizontal="center" vertical="top"/>
    </xf>
    <xf numFmtId="164" fontId="3" fillId="2" borderId="8" xfId="0" applyNumberFormat="1" applyFont="1" applyFill="1" applyBorder="1" applyAlignment="1">
      <alignment horizontal="center" vertical="top"/>
    </xf>
    <xf numFmtId="164" fontId="2" fillId="8" borderId="65" xfId="0" applyNumberFormat="1" applyFont="1" applyFill="1" applyBorder="1" applyAlignment="1">
      <alignment horizontal="center"/>
    </xf>
    <xf numFmtId="164" fontId="2" fillId="8" borderId="48" xfId="0" applyNumberFormat="1" applyFont="1" applyFill="1" applyBorder="1" applyAlignment="1">
      <alignment horizontal="center"/>
    </xf>
    <xf numFmtId="164" fontId="2" fillId="8" borderId="42" xfId="0" applyNumberFormat="1" applyFont="1" applyFill="1" applyBorder="1" applyAlignment="1">
      <alignment horizontal="center"/>
    </xf>
    <xf numFmtId="164" fontId="2" fillId="8" borderId="46" xfId="0" applyNumberFormat="1" applyFont="1" applyFill="1" applyBorder="1" applyAlignment="1">
      <alignment horizontal="center"/>
    </xf>
    <xf numFmtId="164" fontId="2" fillId="8" borderId="12" xfId="0" applyNumberFormat="1" applyFont="1" applyFill="1" applyBorder="1" applyAlignment="1">
      <alignment horizontal="center"/>
    </xf>
    <xf numFmtId="164" fontId="2" fillId="8" borderId="22" xfId="0" applyNumberFormat="1" applyFont="1" applyFill="1" applyBorder="1" applyAlignment="1">
      <alignment horizontal="center"/>
    </xf>
    <xf numFmtId="164" fontId="3" fillId="4" borderId="46" xfId="0" applyNumberFormat="1" applyFont="1" applyFill="1" applyBorder="1" applyAlignment="1">
      <alignment horizontal="center" vertical="top"/>
    </xf>
    <xf numFmtId="164" fontId="3" fillId="4" borderId="37" xfId="0" applyNumberFormat="1" applyFont="1" applyFill="1" applyBorder="1" applyAlignment="1">
      <alignment horizontal="center" vertical="top"/>
    </xf>
    <xf numFmtId="164" fontId="3" fillId="7" borderId="28" xfId="0" applyNumberFormat="1" applyFont="1" applyFill="1" applyBorder="1" applyAlignment="1">
      <alignment horizontal="center" vertical="top" wrapText="1"/>
    </xf>
    <xf numFmtId="164" fontId="2" fillId="0" borderId="48" xfId="0" applyNumberFormat="1" applyFont="1" applyBorder="1" applyAlignment="1">
      <alignment horizontal="center" vertical="top"/>
    </xf>
    <xf numFmtId="164" fontId="2" fillId="7" borderId="28" xfId="0" applyNumberFormat="1" applyFont="1" applyFill="1" applyBorder="1" applyAlignment="1">
      <alignment horizontal="center" vertical="top" wrapText="1"/>
    </xf>
    <xf numFmtId="164" fontId="3" fillId="4" borderId="48" xfId="0" applyNumberFormat="1" applyFont="1" applyFill="1" applyBorder="1" applyAlignment="1">
      <alignment horizontal="center" vertical="top"/>
    </xf>
    <xf numFmtId="164" fontId="2" fillId="0" borderId="28" xfId="0" applyNumberFormat="1" applyFont="1" applyBorder="1" applyAlignment="1">
      <alignment horizontal="center" vertical="top" wrapText="1"/>
    </xf>
    <xf numFmtId="164" fontId="3" fillId="5" borderId="44" xfId="0" applyNumberFormat="1" applyFont="1" applyFill="1" applyBorder="1" applyAlignment="1">
      <alignment horizontal="center" vertical="top"/>
    </xf>
    <xf numFmtId="164" fontId="3" fillId="4" borderId="22" xfId="0" applyNumberFormat="1" applyFont="1" applyFill="1" applyBorder="1" applyAlignment="1">
      <alignment horizontal="center" vertical="top"/>
    </xf>
    <xf numFmtId="0" fontId="3" fillId="0" borderId="24" xfId="0" applyFont="1" applyBorder="1" applyAlignment="1">
      <alignment horizontal="center" vertical="center" wrapText="1"/>
    </xf>
    <xf numFmtId="49" fontId="3" fillId="2" borderId="12" xfId="0" applyNumberFormat="1" applyFont="1" applyFill="1" applyBorder="1" applyAlignment="1">
      <alignment horizontal="center" vertical="top"/>
    </xf>
    <xf numFmtId="164" fontId="2" fillId="8" borderId="3" xfId="0" applyNumberFormat="1" applyFont="1" applyFill="1" applyBorder="1" applyAlignment="1">
      <alignment horizontal="center" vertical="top"/>
    </xf>
    <xf numFmtId="0" fontId="2" fillId="8" borderId="12" xfId="0" applyFont="1" applyFill="1" applyBorder="1" applyAlignment="1">
      <alignment horizontal="center" vertical="center" textRotation="90" wrapText="1"/>
    </xf>
    <xf numFmtId="0" fontId="2" fillId="8" borderId="42" xfId="0" applyFont="1" applyFill="1" applyBorder="1" applyAlignment="1">
      <alignment horizontal="center" vertical="top"/>
    </xf>
    <xf numFmtId="0" fontId="0" fillId="0" borderId="22" xfId="0" applyBorder="1" applyAlignment="1">
      <alignment horizontal="left" vertical="top" wrapText="1"/>
    </xf>
    <xf numFmtId="0" fontId="0" fillId="0" borderId="22" xfId="0" applyBorder="1" applyAlignment="1">
      <alignment horizontal="center" vertical="center" textRotation="90" wrapText="1"/>
    </xf>
    <xf numFmtId="164" fontId="2" fillId="8" borderId="42" xfId="0" applyNumberFormat="1" applyFont="1" applyFill="1" applyBorder="1" applyAlignment="1">
      <alignment horizontal="center" vertical="top"/>
    </xf>
    <xf numFmtId="164" fontId="2" fillId="8" borderId="12" xfId="0" applyNumberFormat="1" applyFont="1" applyFill="1" applyBorder="1" applyAlignment="1">
      <alignment horizontal="center" vertical="top"/>
    </xf>
    <xf numFmtId="164" fontId="2" fillId="8" borderId="65" xfId="0" applyNumberFormat="1" applyFont="1" applyFill="1" applyBorder="1" applyAlignment="1">
      <alignment horizontal="center" vertical="top"/>
    </xf>
    <xf numFmtId="0" fontId="24" fillId="0" borderId="0" xfId="0" applyFont="1" applyBorder="1" applyAlignment="1">
      <alignment vertical="top"/>
    </xf>
    <xf numFmtId="3" fontId="2" fillId="0" borderId="40" xfId="0" applyNumberFormat="1" applyFont="1" applyFill="1" applyBorder="1" applyAlignment="1">
      <alignment horizontal="center" vertical="top"/>
    </xf>
    <xf numFmtId="0" fontId="2" fillId="8" borderId="0" xfId="0" applyFont="1" applyFill="1" applyBorder="1" applyAlignment="1">
      <alignment horizontal="center" vertical="center" wrapText="1"/>
    </xf>
    <xf numFmtId="0" fontId="2" fillId="8" borderId="89" xfId="0" applyFont="1" applyFill="1" applyBorder="1" applyAlignment="1">
      <alignment horizontal="center" vertical="center" wrapText="1"/>
    </xf>
    <xf numFmtId="0" fontId="2" fillId="8" borderId="0" xfId="0" applyFont="1" applyFill="1" applyBorder="1" applyAlignment="1">
      <alignment horizontal="center" vertical="center"/>
    </xf>
    <xf numFmtId="0" fontId="2" fillId="10" borderId="20" xfId="0" applyFont="1" applyFill="1" applyBorder="1" applyAlignment="1">
      <alignment horizontal="center" vertical="top" wrapText="1"/>
    </xf>
    <xf numFmtId="3" fontId="2" fillId="0" borderId="13" xfId="0" applyNumberFormat="1" applyFont="1" applyFill="1" applyBorder="1" applyAlignment="1">
      <alignment horizontal="center" vertical="top"/>
    </xf>
    <xf numFmtId="0" fontId="2" fillId="8" borderId="13" xfId="0" applyFont="1" applyFill="1" applyBorder="1" applyAlignment="1">
      <alignment horizontal="center" vertical="center" wrapText="1"/>
    </xf>
    <xf numFmtId="0" fontId="2" fillId="8" borderId="13" xfId="0" applyFont="1" applyFill="1" applyBorder="1" applyAlignment="1">
      <alignment horizontal="center" vertical="center"/>
    </xf>
    <xf numFmtId="164" fontId="2" fillId="8" borderId="3" xfId="0" applyNumberFormat="1" applyFont="1" applyFill="1" applyBorder="1" applyAlignment="1">
      <alignment horizontal="center" vertical="top"/>
    </xf>
    <xf numFmtId="0" fontId="2" fillId="10" borderId="58" xfId="0" applyFont="1" applyFill="1" applyBorder="1" applyAlignment="1">
      <alignment vertical="top" wrapText="1"/>
    </xf>
    <xf numFmtId="164" fontId="2" fillId="8" borderId="4" xfId="0" applyNumberFormat="1" applyFont="1" applyFill="1" applyBorder="1" applyAlignment="1">
      <alignment horizontal="center" vertical="top"/>
    </xf>
    <xf numFmtId="164" fontId="2" fillId="7" borderId="16" xfId="0" applyNumberFormat="1" applyFont="1" applyFill="1" applyBorder="1" applyAlignment="1">
      <alignment horizontal="center" vertical="top"/>
    </xf>
    <xf numFmtId="164" fontId="25" fillId="8" borderId="3" xfId="0" applyNumberFormat="1" applyFont="1" applyFill="1" applyBorder="1" applyAlignment="1">
      <alignment horizontal="center" vertical="top"/>
    </xf>
    <xf numFmtId="164" fontId="25" fillId="8" borderId="16" xfId="0" applyNumberFormat="1" applyFont="1" applyFill="1" applyBorder="1" applyAlignment="1">
      <alignment horizontal="center" vertical="top"/>
    </xf>
    <xf numFmtId="164" fontId="3" fillId="4" borderId="5" xfId="0" applyNumberFormat="1" applyFont="1" applyFill="1" applyBorder="1" applyAlignment="1">
      <alignment horizontal="center" vertical="top" wrapText="1"/>
    </xf>
    <xf numFmtId="164" fontId="2" fillId="7" borderId="46" xfId="0" applyNumberFormat="1" applyFont="1" applyFill="1" applyBorder="1" applyAlignment="1">
      <alignment horizontal="center" vertical="top"/>
    </xf>
    <xf numFmtId="164" fontId="2" fillId="7" borderId="22" xfId="0" applyNumberFormat="1" applyFont="1" applyFill="1" applyBorder="1" applyAlignment="1">
      <alignment horizontal="center" vertical="top"/>
    </xf>
    <xf numFmtId="164" fontId="2" fillId="7" borderId="48" xfId="0" applyNumberFormat="1" applyFont="1" applyFill="1" applyBorder="1" applyAlignment="1">
      <alignment horizontal="center" vertical="top"/>
    </xf>
    <xf numFmtId="164" fontId="3" fillId="4" borderId="39" xfId="0" applyNumberFormat="1" applyFont="1" applyFill="1" applyBorder="1" applyAlignment="1">
      <alignment horizontal="center" vertical="top"/>
    </xf>
    <xf numFmtId="164" fontId="25" fillId="8" borderId="12" xfId="0" applyNumberFormat="1" applyFont="1" applyFill="1" applyBorder="1" applyAlignment="1">
      <alignment horizontal="center" vertical="top"/>
    </xf>
    <xf numFmtId="164" fontId="25" fillId="8" borderId="65" xfId="0" applyNumberFormat="1" applyFont="1" applyFill="1" applyBorder="1" applyAlignment="1">
      <alignment horizontal="center" vertical="top"/>
    </xf>
    <xf numFmtId="164" fontId="20" fillId="8" borderId="22" xfId="0" applyNumberFormat="1" applyFont="1" applyFill="1" applyBorder="1" applyAlignment="1">
      <alignment horizontal="center" vertical="top"/>
    </xf>
    <xf numFmtId="164" fontId="20" fillId="8" borderId="48" xfId="0" applyNumberFormat="1" applyFont="1" applyFill="1" applyBorder="1" applyAlignment="1">
      <alignment horizontal="center" vertical="top"/>
    </xf>
    <xf numFmtId="164" fontId="24" fillId="0" borderId="48" xfId="0" applyNumberFormat="1" applyFont="1" applyFill="1" applyBorder="1" applyAlignment="1">
      <alignment horizontal="center" vertical="top"/>
    </xf>
    <xf numFmtId="164" fontId="3" fillId="7" borderId="40" xfId="0" applyNumberFormat="1" applyFont="1" applyFill="1" applyBorder="1" applyAlignment="1">
      <alignment horizontal="center" vertical="top"/>
    </xf>
    <xf numFmtId="164" fontId="25" fillId="8" borderId="22" xfId="0" applyNumberFormat="1" applyFont="1" applyFill="1" applyBorder="1" applyAlignment="1">
      <alignment horizontal="center" vertical="top"/>
    </xf>
    <xf numFmtId="0" fontId="24" fillId="8" borderId="65" xfId="0" applyFont="1" applyFill="1" applyBorder="1" applyAlignment="1">
      <alignment horizontal="center" vertical="top"/>
    </xf>
    <xf numFmtId="0" fontId="8" fillId="0" borderId="16" xfId="0" applyFont="1" applyFill="1" applyBorder="1" applyAlignment="1">
      <alignment horizontal="center" vertical="top"/>
    </xf>
    <xf numFmtId="164" fontId="3" fillId="7" borderId="16" xfId="0" applyNumberFormat="1" applyFont="1" applyFill="1" applyBorder="1" applyAlignment="1">
      <alignment horizontal="center" vertical="top"/>
    </xf>
    <xf numFmtId="0" fontId="0" fillId="0" borderId="13" xfId="0" applyBorder="1" applyAlignment="1">
      <alignment vertical="top" wrapText="1"/>
    </xf>
    <xf numFmtId="0" fontId="0" fillId="8" borderId="13" xfId="0" applyFill="1" applyBorder="1" applyAlignment="1">
      <alignment vertical="top" wrapText="1"/>
    </xf>
    <xf numFmtId="164" fontId="24" fillId="8" borderId="16" xfId="0" applyNumberFormat="1" applyFont="1" applyFill="1" applyBorder="1" applyAlignment="1">
      <alignment horizontal="center" vertical="top"/>
    </xf>
    <xf numFmtId="164" fontId="2" fillId="0" borderId="3" xfId="0" applyNumberFormat="1" applyFont="1" applyBorder="1" applyAlignment="1">
      <alignment horizontal="center" vertical="top"/>
    </xf>
    <xf numFmtId="164" fontId="20" fillId="8" borderId="3" xfId="0" applyNumberFormat="1" applyFont="1" applyFill="1" applyBorder="1" applyAlignment="1">
      <alignment horizontal="center" vertical="top"/>
    </xf>
    <xf numFmtId="0" fontId="2" fillId="10" borderId="6" xfId="0" applyFont="1" applyFill="1" applyBorder="1" applyAlignment="1">
      <alignment vertical="top" wrapText="1"/>
    </xf>
    <xf numFmtId="0" fontId="24" fillId="8" borderId="42" xfId="0" applyFont="1" applyFill="1" applyBorder="1" applyAlignment="1">
      <alignment horizontal="center" vertical="top" wrapText="1"/>
    </xf>
    <xf numFmtId="0" fontId="24" fillId="8" borderId="46" xfId="0" applyFont="1" applyFill="1" applyBorder="1" applyAlignment="1">
      <alignment horizontal="center" vertical="top" wrapText="1"/>
    </xf>
    <xf numFmtId="0" fontId="2" fillId="7" borderId="46" xfId="0" applyFont="1" applyFill="1" applyBorder="1" applyAlignment="1">
      <alignment horizontal="left" vertical="top" wrapText="1"/>
    </xf>
    <xf numFmtId="0" fontId="2" fillId="7" borderId="47" xfId="0" applyFont="1" applyFill="1" applyBorder="1" applyAlignment="1">
      <alignment horizontal="left" vertical="top" wrapText="1"/>
    </xf>
    <xf numFmtId="0" fontId="2" fillId="7" borderId="48" xfId="0" applyFont="1" applyFill="1" applyBorder="1" applyAlignment="1">
      <alignment horizontal="left" vertical="top" wrapText="1"/>
    </xf>
    <xf numFmtId="0" fontId="2" fillId="7" borderId="38" xfId="0" applyFont="1" applyFill="1" applyBorder="1" applyAlignment="1">
      <alignment horizontal="left" vertical="top" wrapText="1"/>
    </xf>
    <xf numFmtId="0" fontId="2" fillId="7" borderId="27" xfId="0" applyFont="1" applyFill="1" applyBorder="1" applyAlignment="1">
      <alignment horizontal="left" vertical="top" wrapText="1"/>
    </xf>
    <xf numFmtId="0" fontId="2" fillId="7" borderId="28" xfId="0" applyFont="1" applyFill="1" applyBorder="1" applyAlignment="1">
      <alignment horizontal="left" vertical="top" wrapText="1"/>
    </xf>
    <xf numFmtId="0" fontId="3" fillId="4" borderId="38" xfId="0" applyFont="1" applyFill="1" applyBorder="1" applyAlignment="1">
      <alignment horizontal="right" vertical="top" wrapText="1"/>
    </xf>
    <xf numFmtId="0" fontId="3" fillId="4" borderId="27" xfId="0" applyFont="1" applyFill="1" applyBorder="1" applyAlignment="1">
      <alignment horizontal="right" vertical="top" wrapText="1"/>
    </xf>
    <xf numFmtId="0" fontId="3" fillId="4" borderId="28" xfId="0" applyFont="1" applyFill="1" applyBorder="1" applyAlignment="1">
      <alignment horizontal="right" vertical="top" wrapText="1"/>
    </xf>
    <xf numFmtId="0" fontId="2" fillId="3" borderId="46" xfId="0" applyFont="1" applyFill="1" applyBorder="1" applyAlignment="1">
      <alignment horizontal="left" vertical="top" wrapText="1"/>
    </xf>
    <xf numFmtId="0" fontId="2" fillId="3" borderId="47" xfId="0" applyFont="1" applyFill="1" applyBorder="1" applyAlignment="1">
      <alignment horizontal="left" vertical="top" wrapText="1"/>
    </xf>
    <xf numFmtId="0" fontId="2" fillId="3" borderId="48" xfId="0" applyFont="1" applyFill="1" applyBorder="1" applyAlignment="1">
      <alignment horizontal="left" vertical="top" wrapText="1"/>
    </xf>
    <xf numFmtId="0" fontId="2" fillId="3" borderId="38" xfId="0" applyFont="1" applyFill="1" applyBorder="1" applyAlignment="1">
      <alignment horizontal="left" vertical="top" wrapText="1"/>
    </xf>
    <xf numFmtId="0" fontId="0" fillId="0" borderId="27" xfId="0" applyFont="1" applyBorder="1" applyAlignment="1">
      <alignment horizontal="left" vertical="top" wrapText="1"/>
    </xf>
    <xf numFmtId="0" fontId="0" fillId="0" borderId="28" xfId="0" applyFont="1" applyBorder="1" applyAlignment="1">
      <alignment horizontal="left" vertical="top" wrapText="1"/>
    </xf>
    <xf numFmtId="0" fontId="3" fillId="5" borderId="43" xfId="0" applyFont="1" applyFill="1" applyBorder="1" applyAlignment="1">
      <alignment horizontal="right" vertical="top" wrapText="1"/>
    </xf>
    <xf numFmtId="0" fontId="3" fillId="5" borderId="21" xfId="0" applyFont="1" applyFill="1" applyBorder="1" applyAlignment="1">
      <alignment horizontal="right" vertical="top" wrapText="1"/>
    </xf>
    <xf numFmtId="0" fontId="3" fillId="5" borderId="44" xfId="0" applyFont="1" applyFill="1" applyBorder="1" applyAlignment="1">
      <alignment horizontal="right" vertical="top" wrapText="1"/>
    </xf>
    <xf numFmtId="0" fontId="19" fillId="8" borderId="0" xfId="0" applyFont="1" applyFill="1" applyAlignment="1">
      <alignment vertical="center" wrapText="1"/>
    </xf>
    <xf numFmtId="0" fontId="23" fillId="8" borderId="0" xfId="0" applyFont="1" applyFill="1" applyAlignment="1"/>
    <xf numFmtId="0" fontId="13" fillId="0" borderId="0" xfId="0" applyFont="1" applyFill="1" applyAlignment="1">
      <alignment horizontal="center" vertical="top" wrapText="1"/>
    </xf>
    <xf numFmtId="0" fontId="14" fillId="0" borderId="0" xfId="0" applyFont="1" applyFill="1" applyAlignment="1">
      <alignment horizontal="center" vertical="top" wrapText="1"/>
    </xf>
    <xf numFmtId="0" fontId="13" fillId="0" borderId="0" xfId="0" applyFont="1" applyFill="1" applyAlignment="1">
      <alignment horizontal="center" vertical="top"/>
    </xf>
    <xf numFmtId="0" fontId="2" fillId="0" borderId="21" xfId="0" applyFont="1" applyBorder="1" applyAlignment="1">
      <alignment horizontal="right" vertical="top" wrapText="1"/>
    </xf>
    <xf numFmtId="0" fontId="2" fillId="0" borderId="46" xfId="0" applyFont="1" applyBorder="1" applyAlignment="1">
      <alignment horizontal="left" vertical="top" wrapText="1"/>
    </xf>
    <xf numFmtId="0" fontId="2" fillId="0" borderId="47" xfId="0" applyFont="1" applyBorder="1" applyAlignment="1">
      <alignment horizontal="left" vertical="top" wrapText="1"/>
    </xf>
    <xf numFmtId="0" fontId="2" fillId="0" borderId="48" xfId="0" applyFont="1" applyBorder="1" applyAlignment="1">
      <alignment horizontal="left" vertical="top" wrapText="1"/>
    </xf>
    <xf numFmtId="0" fontId="2" fillId="0" borderId="38" xfId="0" applyFont="1" applyBorder="1" applyAlignment="1">
      <alignment horizontal="left" vertical="top" wrapText="1"/>
    </xf>
    <xf numFmtId="0" fontId="2" fillId="0" borderId="27" xfId="0" applyFont="1" applyBorder="1" applyAlignment="1">
      <alignment horizontal="left" vertical="top" wrapText="1"/>
    </xf>
    <xf numFmtId="0" fontId="2" fillId="0" borderId="28" xfId="0" applyFont="1" applyBorder="1" applyAlignment="1">
      <alignment horizontal="left" vertical="top" wrapText="1"/>
    </xf>
    <xf numFmtId="0" fontId="5" fillId="7" borderId="27" xfId="0" applyFont="1" applyFill="1" applyBorder="1" applyAlignment="1">
      <alignment horizontal="left" vertical="top" wrapText="1"/>
    </xf>
    <xf numFmtId="3" fontId="2" fillId="0" borderId="0" xfId="0" applyNumberFormat="1" applyFont="1" applyFill="1" applyBorder="1" applyAlignment="1">
      <alignment horizontal="left" vertical="top" wrapText="1"/>
    </xf>
    <xf numFmtId="0" fontId="0" fillId="0" borderId="0" xfId="0" applyFont="1" applyFill="1" applyAlignment="1">
      <alignment horizontal="left" vertical="top" wrapText="1"/>
    </xf>
    <xf numFmtId="49" fontId="3" fillId="0" borderId="0" xfId="0" applyNumberFormat="1" applyFont="1" applyFill="1" applyBorder="1" applyAlignment="1">
      <alignment horizontal="center" vertical="top" wrapText="1"/>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4" borderId="36" xfId="0" applyFont="1" applyFill="1" applyBorder="1" applyAlignment="1">
      <alignment horizontal="right" vertical="top" wrapText="1"/>
    </xf>
    <xf numFmtId="0" fontId="3" fillId="4" borderId="39" xfId="0" applyFont="1" applyFill="1" applyBorder="1" applyAlignment="1">
      <alignment horizontal="right" vertical="top" wrapText="1"/>
    </xf>
    <xf numFmtId="0" fontId="3" fillId="4" borderId="37" xfId="0" applyFont="1" applyFill="1" applyBorder="1" applyAlignment="1">
      <alignment horizontal="right" vertical="top" wrapText="1"/>
    </xf>
    <xf numFmtId="0" fontId="3" fillId="7" borderId="38" xfId="0" applyFont="1" applyFill="1" applyBorder="1" applyAlignment="1">
      <alignment horizontal="right" vertical="top" wrapText="1"/>
    </xf>
    <xf numFmtId="0" fontId="3" fillId="7" borderId="27" xfId="0" applyFont="1" applyFill="1" applyBorder="1" applyAlignment="1">
      <alignment horizontal="right" vertical="top" wrapText="1"/>
    </xf>
    <xf numFmtId="0" fontId="3" fillId="7" borderId="28" xfId="0" applyFont="1" applyFill="1" applyBorder="1" applyAlignment="1">
      <alignment horizontal="right" vertical="top" wrapText="1"/>
    </xf>
    <xf numFmtId="49" fontId="3" fillId="0" borderId="20" xfId="0" applyNumberFormat="1" applyFont="1" applyBorder="1" applyAlignment="1">
      <alignment horizontal="center" vertical="top"/>
    </xf>
    <xf numFmtId="49" fontId="3" fillId="0" borderId="13" xfId="0" applyNumberFormat="1" applyFont="1" applyBorder="1" applyAlignment="1">
      <alignment horizontal="center" vertical="top"/>
    </xf>
    <xf numFmtId="49" fontId="3" fillId="0" borderId="18" xfId="0" applyNumberFormat="1" applyFont="1" applyBorder="1" applyAlignment="1">
      <alignment horizontal="center" vertical="top"/>
    </xf>
    <xf numFmtId="0" fontId="1" fillId="0" borderId="53" xfId="0" applyFont="1" applyBorder="1" applyAlignment="1">
      <alignment horizontal="center" vertical="center" textRotation="90" wrapText="1"/>
    </xf>
    <xf numFmtId="0" fontId="1" fillId="0" borderId="0" xfId="0" applyFont="1" applyBorder="1" applyAlignment="1">
      <alignment horizontal="center" vertical="center" textRotation="90" wrapText="1"/>
    </xf>
    <xf numFmtId="0" fontId="1" fillId="0" borderId="21" xfId="0" applyFont="1" applyBorder="1" applyAlignment="1">
      <alignment horizontal="center" vertical="center" textRotation="90" wrapText="1"/>
    </xf>
    <xf numFmtId="49" fontId="3" fillId="2" borderId="45" xfId="0" applyNumberFormat="1" applyFont="1" applyFill="1" applyBorder="1" applyAlignment="1">
      <alignment horizontal="right" vertical="top"/>
    </xf>
    <xf numFmtId="49" fontId="3" fillId="2" borderId="25" xfId="0" applyNumberFormat="1" applyFont="1" applyFill="1" applyBorder="1" applyAlignment="1">
      <alignment horizontal="right" vertical="top"/>
    </xf>
    <xf numFmtId="49" fontId="3" fillId="9" borderId="45" xfId="0" applyNumberFormat="1" applyFont="1" applyFill="1" applyBorder="1" applyAlignment="1">
      <alignment horizontal="right" vertical="top"/>
    </xf>
    <xf numFmtId="49" fontId="3" fillId="9" borderId="25" xfId="0" applyNumberFormat="1" applyFont="1" applyFill="1" applyBorder="1" applyAlignment="1">
      <alignment horizontal="right" vertical="top"/>
    </xf>
    <xf numFmtId="49" fontId="3" fillId="4" borderId="45" xfId="0" applyNumberFormat="1" applyFont="1" applyFill="1" applyBorder="1" applyAlignment="1">
      <alignment horizontal="right" vertical="top"/>
    </xf>
    <xf numFmtId="49" fontId="3" fillId="4" borderId="25" xfId="0" applyNumberFormat="1" applyFont="1" applyFill="1" applyBorder="1" applyAlignment="1">
      <alignment horizontal="right" vertical="top"/>
    </xf>
    <xf numFmtId="0" fontId="2" fillId="0" borderId="75" xfId="0" applyFont="1" applyFill="1" applyBorder="1" applyAlignment="1">
      <alignment horizontal="center" vertical="center" textRotation="90" wrapText="1"/>
    </xf>
    <xf numFmtId="0" fontId="5" fillId="0" borderId="12" xfId="0" applyFont="1" applyBorder="1" applyAlignment="1">
      <alignment horizontal="center" vertical="center" textRotation="90" wrapText="1"/>
    </xf>
    <xf numFmtId="0" fontId="5" fillId="0" borderId="8" xfId="0" applyFont="1" applyBorder="1" applyAlignment="1">
      <alignment horizontal="center" vertical="center" textRotation="90" wrapText="1"/>
    </xf>
    <xf numFmtId="49" fontId="3" fillId="9" borderId="23" xfId="0" applyNumberFormat="1" applyFont="1" applyFill="1" applyBorder="1" applyAlignment="1">
      <alignment horizontal="center" vertical="top"/>
    </xf>
    <xf numFmtId="49" fontId="3" fillId="9" borderId="6"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2" borderId="19" xfId="0" applyNumberFormat="1" applyFont="1" applyFill="1" applyBorder="1" applyAlignment="1">
      <alignment horizontal="center" vertical="top"/>
    </xf>
    <xf numFmtId="49" fontId="3" fillId="2" borderId="12" xfId="0" applyNumberFormat="1" applyFont="1" applyFill="1" applyBorder="1" applyAlignment="1">
      <alignment horizontal="center" vertical="top"/>
    </xf>
    <xf numFmtId="49" fontId="3" fillId="2" borderId="8" xfId="0" applyNumberFormat="1" applyFont="1" applyFill="1" applyBorder="1" applyAlignment="1">
      <alignment horizontal="center" vertical="top"/>
    </xf>
    <xf numFmtId="49" fontId="3" fillId="0" borderId="19" xfId="0" applyNumberFormat="1" applyFont="1" applyBorder="1" applyAlignment="1">
      <alignment horizontal="center" vertical="top"/>
    </xf>
    <xf numFmtId="49" fontId="3" fillId="0" borderId="12" xfId="0" applyNumberFormat="1" applyFont="1" applyBorder="1" applyAlignment="1">
      <alignment horizontal="center" vertical="top"/>
    </xf>
    <xf numFmtId="49" fontId="3" fillId="0" borderId="8" xfId="0" applyNumberFormat="1" applyFont="1" applyBorder="1" applyAlignment="1">
      <alignment horizontal="center" vertical="top"/>
    </xf>
    <xf numFmtId="0" fontId="2" fillId="8" borderId="19" xfId="0" applyFont="1" applyFill="1" applyBorder="1" applyAlignment="1">
      <alignment vertical="top" wrapText="1"/>
    </xf>
    <xf numFmtId="0" fontId="5" fillId="8" borderId="12" xfId="0" applyFont="1" applyFill="1" applyBorder="1" applyAlignment="1">
      <alignment vertical="top" wrapText="1"/>
    </xf>
    <xf numFmtId="0" fontId="2" fillId="0" borderId="75" xfId="0" applyFont="1" applyBorder="1" applyAlignment="1">
      <alignment horizontal="center" vertical="center" textRotation="90"/>
    </xf>
    <xf numFmtId="0" fontId="5" fillId="0" borderId="12" xfId="0" applyFont="1" applyBorder="1" applyAlignment="1">
      <alignment horizontal="center" vertical="center" textRotation="90"/>
    </xf>
    <xf numFmtId="0" fontId="5" fillId="0" borderId="8" xfId="0" applyFont="1" applyBorder="1" applyAlignment="1">
      <alignment horizontal="center" vertical="center" textRotation="90"/>
    </xf>
    <xf numFmtId="49" fontId="3" fillId="0" borderId="12" xfId="0" applyNumberFormat="1" applyFont="1" applyBorder="1" applyAlignment="1">
      <alignment horizontal="center" vertical="top" wrapText="1"/>
    </xf>
    <xf numFmtId="49" fontId="3" fillId="0" borderId="8" xfId="0" applyNumberFormat="1" applyFont="1" applyBorder="1" applyAlignment="1">
      <alignment horizontal="center" vertical="top" wrapText="1"/>
    </xf>
    <xf numFmtId="0" fontId="2" fillId="8" borderId="12" xfId="0" applyFont="1" applyFill="1" applyBorder="1" applyAlignment="1">
      <alignment horizontal="left" vertical="top" wrapText="1"/>
    </xf>
    <xf numFmtId="0" fontId="2" fillId="8" borderId="8" xfId="0" applyFont="1" applyFill="1" applyBorder="1" applyAlignment="1">
      <alignment horizontal="left" vertical="top" wrapText="1"/>
    </xf>
    <xf numFmtId="0" fontId="3" fillId="9" borderId="45" xfId="0" applyFont="1" applyFill="1" applyBorder="1" applyAlignment="1">
      <alignment horizontal="left" vertical="top"/>
    </xf>
    <xf numFmtId="0" fontId="3" fillId="9" borderId="25" xfId="0" applyFont="1" applyFill="1" applyBorder="1" applyAlignment="1">
      <alignment horizontal="left" vertical="top"/>
    </xf>
    <xf numFmtId="0" fontId="3" fillId="2" borderId="45" xfId="0" applyFont="1" applyFill="1" applyBorder="1" applyAlignment="1">
      <alignment horizontal="left" vertical="top" wrapText="1"/>
    </xf>
    <xf numFmtId="0" fontId="3" fillId="2" borderId="25" xfId="0" applyFont="1" applyFill="1" applyBorder="1" applyAlignment="1">
      <alignment horizontal="left" vertical="top" wrapText="1"/>
    </xf>
    <xf numFmtId="0" fontId="2" fillId="3" borderId="19" xfId="0" applyFont="1" applyFill="1" applyBorder="1" applyAlignment="1">
      <alignment vertical="top" wrapText="1"/>
    </xf>
    <xf numFmtId="0" fontId="2" fillId="3" borderId="12" xfId="0" applyFont="1" applyFill="1" applyBorder="1" applyAlignment="1">
      <alignment vertical="top" wrapText="1"/>
    </xf>
    <xf numFmtId="0" fontId="5" fillId="0" borderId="12" xfId="0" applyFont="1" applyBorder="1" applyAlignment="1">
      <alignment vertical="top" wrapText="1"/>
    </xf>
    <xf numFmtId="0" fontId="2" fillId="10" borderId="58" xfId="0" applyFont="1" applyFill="1" applyBorder="1" applyAlignment="1">
      <alignment vertical="top" wrapText="1"/>
    </xf>
    <xf numFmtId="0" fontId="0" fillId="0" borderId="6" xfId="0" applyBorder="1" applyAlignment="1">
      <alignment vertical="top" wrapText="1"/>
    </xf>
    <xf numFmtId="0" fontId="2" fillId="8" borderId="19" xfId="0" applyFont="1" applyFill="1" applyBorder="1" applyAlignment="1">
      <alignment horizontal="left" vertical="top" wrapText="1"/>
    </xf>
    <xf numFmtId="0" fontId="7" fillId="0" borderId="52" xfId="0" applyFont="1" applyFill="1" applyBorder="1" applyAlignment="1">
      <alignment horizontal="center" vertical="center" textRotation="90" wrapText="1"/>
    </xf>
    <xf numFmtId="0" fontId="7" fillId="0" borderId="50" xfId="0" applyFont="1" applyFill="1" applyBorder="1" applyAlignment="1">
      <alignment horizontal="center" vertical="center" textRotation="90" wrapText="1"/>
    </xf>
    <xf numFmtId="0" fontId="7" fillId="0" borderId="51" xfId="0" applyFont="1" applyFill="1" applyBorder="1" applyAlignment="1">
      <alignment horizontal="center" vertical="center" textRotation="90" wrapText="1"/>
    </xf>
    <xf numFmtId="0" fontId="2" fillId="0" borderId="75" xfId="0" applyFont="1" applyFill="1" applyBorder="1" applyAlignment="1">
      <alignment horizontal="left" vertical="top" wrapText="1"/>
    </xf>
    <xf numFmtId="0" fontId="2" fillId="0" borderId="12" xfId="0" applyFont="1" applyFill="1" applyBorder="1" applyAlignment="1">
      <alignment horizontal="left" vertical="top" wrapText="1"/>
    </xf>
    <xf numFmtId="0" fontId="5" fillId="0" borderId="12" xfId="0" applyFont="1" applyBorder="1" applyAlignment="1">
      <alignment horizontal="left" vertical="top" wrapText="1"/>
    </xf>
    <xf numFmtId="0" fontId="2" fillId="8" borderId="58" xfId="0" applyFont="1" applyFill="1" applyBorder="1" applyAlignment="1">
      <alignment vertical="top" wrapText="1"/>
    </xf>
    <xf numFmtId="0" fontId="0" fillId="8" borderId="6" xfId="0" applyFont="1" applyFill="1" applyBorder="1" applyAlignment="1">
      <alignment vertical="top" wrapText="1"/>
    </xf>
    <xf numFmtId="0" fontId="0" fillId="8" borderId="22" xfId="0" applyFont="1" applyFill="1" applyBorder="1" applyAlignment="1">
      <alignment horizontal="left" vertical="top" wrapText="1"/>
    </xf>
    <xf numFmtId="0" fontId="2" fillId="8" borderId="41" xfId="0" applyFont="1" applyFill="1" applyBorder="1" applyAlignment="1">
      <alignment vertical="top" wrapText="1"/>
    </xf>
    <xf numFmtId="0" fontId="0" fillId="0" borderId="78" xfId="0" applyFont="1" applyBorder="1" applyAlignment="1">
      <alignment vertical="top" wrapText="1"/>
    </xf>
    <xf numFmtId="0" fontId="5" fillId="0" borderId="22" xfId="0" applyFont="1" applyBorder="1" applyAlignment="1">
      <alignment horizontal="left" vertical="top" wrapText="1"/>
    </xf>
    <xf numFmtId="0" fontId="2" fillId="0" borderId="58" xfId="0" applyFont="1" applyFill="1" applyBorder="1" applyAlignment="1">
      <alignment vertical="top" wrapText="1"/>
    </xf>
    <xf numFmtId="164" fontId="2" fillId="8" borderId="3" xfId="0" applyNumberFormat="1" applyFont="1" applyFill="1" applyBorder="1" applyAlignment="1">
      <alignment horizontal="center" vertical="top"/>
    </xf>
    <xf numFmtId="0" fontId="2" fillId="8" borderId="1" xfId="0" applyFont="1" applyFill="1" applyBorder="1" applyAlignment="1">
      <alignment horizontal="left" vertical="top" wrapText="1"/>
    </xf>
    <xf numFmtId="0" fontId="0" fillId="0" borderId="12" xfId="0" applyFont="1" applyBorder="1" applyAlignment="1">
      <alignment horizontal="left" vertical="top" wrapText="1"/>
    </xf>
    <xf numFmtId="0" fontId="2" fillId="8" borderId="75" xfId="0" applyFont="1" applyFill="1" applyBorder="1" applyAlignment="1">
      <alignment horizontal="center" vertical="center" textRotation="90" wrapText="1"/>
    </xf>
    <xf numFmtId="0" fontId="2" fillId="8" borderId="12" xfId="0" applyFont="1" applyFill="1" applyBorder="1" applyAlignment="1">
      <alignment horizontal="center" vertical="center" textRotation="90" wrapText="1"/>
    </xf>
    <xf numFmtId="0" fontId="0" fillId="0" borderId="12" xfId="0" applyFont="1" applyBorder="1" applyAlignment="1">
      <alignment horizontal="center" vertical="center" textRotation="90" wrapText="1"/>
    </xf>
    <xf numFmtId="0" fontId="7" fillId="8" borderId="75" xfId="0" applyFont="1" applyFill="1" applyBorder="1" applyAlignment="1">
      <alignment horizontal="center" vertical="center" textRotation="90" wrapText="1"/>
    </xf>
    <xf numFmtId="0" fontId="7" fillId="8" borderId="12" xfId="0" applyFont="1" applyFill="1" applyBorder="1" applyAlignment="1">
      <alignment horizontal="center" vertical="center" textRotation="90" wrapText="1"/>
    </xf>
    <xf numFmtId="49" fontId="2" fillId="8" borderId="31" xfId="0" applyNumberFormat="1" applyFont="1" applyFill="1" applyBorder="1" applyAlignment="1">
      <alignment horizontal="center" vertical="top"/>
    </xf>
    <xf numFmtId="0" fontId="2" fillId="8" borderId="42" xfId="0" applyFont="1" applyFill="1" applyBorder="1" applyAlignment="1">
      <alignment horizontal="center" vertical="top"/>
    </xf>
    <xf numFmtId="0" fontId="3" fillId="3" borderId="19" xfId="0" applyFont="1" applyFill="1" applyBorder="1" applyAlignment="1">
      <alignment horizontal="left" vertical="top" wrapText="1"/>
    </xf>
    <xf numFmtId="0" fontId="3" fillId="3" borderId="12" xfId="0" applyFont="1" applyFill="1" applyBorder="1" applyAlignment="1">
      <alignment horizontal="left" vertical="top" wrapText="1"/>
    </xf>
    <xf numFmtId="0" fontId="0" fillId="0" borderId="12" xfId="0" applyBorder="1" applyAlignment="1">
      <alignment horizontal="left" vertical="top" wrapText="1"/>
    </xf>
    <xf numFmtId="0" fontId="2" fillId="8" borderId="19" xfId="0" applyFont="1" applyFill="1" applyBorder="1" applyAlignment="1">
      <alignment horizontal="center" vertical="center" textRotation="90" wrapText="1"/>
    </xf>
    <xf numFmtId="0" fontId="0" fillId="0" borderId="12" xfId="0" applyBorder="1" applyAlignment="1">
      <alignment horizontal="center" vertical="center" textRotation="90" wrapText="1"/>
    </xf>
    <xf numFmtId="0" fontId="2" fillId="8" borderId="75" xfId="0" applyFont="1" applyFill="1" applyBorder="1" applyAlignment="1">
      <alignment horizontal="left" vertical="top" wrapText="1"/>
    </xf>
    <xf numFmtId="0" fontId="2" fillId="8" borderId="22" xfId="0" applyFont="1" applyFill="1" applyBorder="1" applyAlignment="1">
      <alignment horizontal="left" vertical="top" wrapText="1"/>
    </xf>
    <xf numFmtId="0" fontId="2" fillId="0" borderId="34" xfId="0" applyFont="1" applyBorder="1" applyAlignment="1">
      <alignment horizontal="center" vertical="center" textRotation="90" wrapText="1"/>
    </xf>
    <xf numFmtId="0" fontId="2" fillId="0" borderId="3" xfId="0" applyFont="1" applyBorder="1" applyAlignment="1">
      <alignment horizontal="center" vertical="center" textRotation="90" wrapText="1"/>
    </xf>
    <xf numFmtId="0" fontId="2" fillId="0" borderId="33" xfId="0" applyFont="1" applyBorder="1" applyAlignment="1">
      <alignment horizontal="center" vertical="center" textRotation="90" wrapText="1"/>
    </xf>
    <xf numFmtId="0" fontId="3" fillId="0" borderId="36" xfId="0" applyFont="1" applyBorder="1" applyAlignment="1">
      <alignment horizontal="center" vertical="center"/>
    </xf>
    <xf numFmtId="0" fontId="3" fillId="0" borderId="39" xfId="0" applyFont="1" applyBorder="1" applyAlignment="1">
      <alignment horizontal="center" vertical="center"/>
    </xf>
    <xf numFmtId="0" fontId="3" fillId="0" borderId="37" xfId="0" applyFont="1" applyBorder="1" applyAlignment="1">
      <alignment horizontal="center" vertical="center"/>
    </xf>
    <xf numFmtId="0" fontId="2" fillId="0" borderId="41" xfId="0" applyFont="1" applyBorder="1" applyAlignment="1">
      <alignment horizontal="center" vertical="center" wrapText="1"/>
    </xf>
    <xf numFmtId="0" fontId="2" fillId="0" borderId="7" xfId="0" applyFont="1" applyBorder="1" applyAlignment="1">
      <alignment horizontal="center" vertical="center" wrapText="1"/>
    </xf>
    <xf numFmtId="0" fontId="2" fillId="0" borderId="27" xfId="0" applyFont="1" applyBorder="1" applyAlignment="1">
      <alignment horizontal="center" vertical="center"/>
    </xf>
    <xf numFmtId="0" fontId="2" fillId="0" borderId="28" xfId="0" applyFont="1" applyBorder="1" applyAlignment="1">
      <alignment horizontal="center" vertical="center"/>
    </xf>
    <xf numFmtId="49" fontId="6" fillId="6" borderId="36" xfId="0" applyNumberFormat="1" applyFont="1" applyFill="1" applyBorder="1" applyAlignment="1">
      <alignment horizontal="left" vertical="top" wrapText="1"/>
    </xf>
    <xf numFmtId="49" fontId="6" fillId="6" borderId="39" xfId="0" applyNumberFormat="1" applyFont="1" applyFill="1" applyBorder="1" applyAlignment="1">
      <alignment horizontal="left" vertical="top" wrapText="1"/>
    </xf>
    <xf numFmtId="0" fontId="6" fillId="4" borderId="38" xfId="0" applyFont="1" applyFill="1" applyBorder="1" applyAlignment="1">
      <alignment horizontal="left" vertical="top" wrapText="1"/>
    </xf>
    <xf numFmtId="0" fontId="6" fillId="4" borderId="27" xfId="0" applyFont="1" applyFill="1" applyBorder="1" applyAlignment="1">
      <alignment horizontal="left" vertical="top" wrapText="1"/>
    </xf>
    <xf numFmtId="0" fontId="2" fillId="0" borderId="67" xfId="0" applyNumberFormat="1" applyFont="1" applyBorder="1" applyAlignment="1">
      <alignment horizontal="center" vertical="center" textRotation="90" shrinkToFit="1"/>
    </xf>
    <xf numFmtId="0" fontId="2" fillId="0" borderId="65" xfId="0" applyNumberFormat="1" applyFont="1" applyBorder="1" applyAlignment="1">
      <alignment horizontal="center" vertical="center" textRotation="90" shrinkToFit="1"/>
    </xf>
    <xf numFmtId="0" fontId="2" fillId="0" borderId="44" xfId="0" applyNumberFormat="1" applyFont="1" applyBorder="1" applyAlignment="1">
      <alignment horizontal="center" vertical="center" textRotation="90" shrinkToFit="1"/>
    </xf>
    <xf numFmtId="0" fontId="2" fillId="0" borderId="34" xfId="0" applyFont="1" applyBorder="1" applyAlignment="1">
      <alignment horizontal="center" vertical="center" textRotation="90" shrinkToFit="1"/>
    </xf>
    <xf numFmtId="0" fontId="2" fillId="0" borderId="3" xfId="0" applyFont="1" applyBorder="1" applyAlignment="1">
      <alignment horizontal="center" vertical="center" textRotation="90" shrinkToFit="1"/>
    </xf>
    <xf numFmtId="0" fontId="2" fillId="0" borderId="33" xfId="0" applyFont="1" applyBorder="1" applyAlignment="1">
      <alignment horizontal="center" vertical="center" textRotation="90" shrinkToFit="1"/>
    </xf>
    <xf numFmtId="0" fontId="2" fillId="0" borderId="23" xfId="0" applyFont="1" applyBorder="1" applyAlignment="1">
      <alignment horizontal="center" vertical="center" textRotation="90" shrinkToFit="1"/>
    </xf>
    <xf numFmtId="0" fontId="2" fillId="0" borderId="6" xfId="0" applyFont="1" applyBorder="1" applyAlignment="1">
      <alignment horizontal="center" vertical="center" textRotation="90" shrinkToFit="1"/>
    </xf>
    <xf numFmtId="0" fontId="2" fillId="0" borderId="7" xfId="0" applyFont="1" applyBorder="1" applyAlignment="1">
      <alignment horizontal="center" vertical="center" textRotation="90" shrinkToFit="1"/>
    </xf>
    <xf numFmtId="0" fontId="2" fillId="0" borderId="19" xfId="0" applyFont="1" applyBorder="1" applyAlignment="1">
      <alignment horizontal="center" vertical="center" textRotation="90" shrinkToFit="1"/>
    </xf>
    <xf numFmtId="0" fontId="2" fillId="0" borderId="12" xfId="0" applyFont="1" applyBorder="1" applyAlignment="1">
      <alignment horizontal="center" vertical="center" textRotation="90" shrinkToFit="1"/>
    </xf>
    <xf numFmtId="0" fontId="2" fillId="0" borderId="8" xfId="0" applyFont="1" applyBorder="1" applyAlignment="1">
      <alignment horizontal="center" vertical="center" textRotation="90" shrinkToFit="1"/>
    </xf>
    <xf numFmtId="0" fontId="2" fillId="0" borderId="35" xfId="0" applyFont="1" applyBorder="1" applyAlignment="1">
      <alignment horizontal="center" vertical="center" shrinkToFit="1"/>
    </xf>
    <xf numFmtId="0" fontId="2" fillId="0" borderId="31" xfId="0" applyFont="1" applyBorder="1" applyAlignment="1">
      <alignment horizontal="center" vertical="center" shrinkToFit="1"/>
    </xf>
    <xf numFmtId="0" fontId="2" fillId="0" borderId="40" xfId="0" applyFont="1" applyBorder="1" applyAlignment="1">
      <alignment horizontal="center" vertical="center" shrinkToFit="1"/>
    </xf>
    <xf numFmtId="0" fontId="2" fillId="0" borderId="0" xfId="0" applyFont="1" applyFill="1" applyAlignment="1">
      <alignment horizontal="center" vertical="top"/>
    </xf>
    <xf numFmtId="0" fontId="3" fillId="9" borderId="29" xfId="0" applyFont="1" applyFill="1" applyBorder="1" applyAlignment="1">
      <alignment horizontal="left" vertical="top" wrapText="1"/>
    </xf>
    <xf numFmtId="0" fontId="3" fillId="9" borderId="27" xfId="0" applyFont="1" applyFill="1" applyBorder="1" applyAlignment="1">
      <alignment horizontal="left" vertical="top" wrapText="1"/>
    </xf>
    <xf numFmtId="0" fontId="0" fillId="0" borderId="27" xfId="0" applyBorder="1" applyAlignment="1">
      <alignment horizontal="left" vertical="top" wrapText="1"/>
    </xf>
    <xf numFmtId="0" fontId="0" fillId="0" borderId="28" xfId="0" applyBorder="1" applyAlignment="1">
      <alignment horizontal="left" vertical="top" wrapText="1"/>
    </xf>
    <xf numFmtId="0" fontId="3" fillId="2" borderId="29" xfId="0" applyFont="1" applyFill="1" applyBorder="1" applyAlignment="1">
      <alignment horizontal="left" vertical="top" wrapText="1"/>
    </xf>
    <xf numFmtId="0" fontId="3" fillId="2" borderId="27" xfId="0" applyFont="1" applyFill="1" applyBorder="1" applyAlignment="1">
      <alignment horizontal="left" vertical="top" wrapText="1"/>
    </xf>
    <xf numFmtId="49" fontId="3" fillId="2" borderId="31" xfId="0" applyNumberFormat="1" applyFont="1" applyFill="1" applyBorder="1" applyAlignment="1">
      <alignment horizontal="center" vertical="top"/>
    </xf>
    <xf numFmtId="49" fontId="3" fillId="2" borderId="40" xfId="0" applyNumberFormat="1" applyFont="1" applyFill="1" applyBorder="1" applyAlignment="1">
      <alignment horizontal="center" vertical="top"/>
    </xf>
    <xf numFmtId="0" fontId="2" fillId="3" borderId="12" xfId="0" applyFont="1" applyFill="1" applyBorder="1" applyAlignment="1">
      <alignment horizontal="left" vertical="top" wrapText="1"/>
    </xf>
    <xf numFmtId="0" fontId="2" fillId="3" borderId="8" xfId="0" applyFont="1" applyFill="1" applyBorder="1" applyAlignment="1">
      <alignment horizontal="left" vertical="top" wrapText="1"/>
    </xf>
    <xf numFmtId="0" fontId="2" fillId="0" borderId="50" xfId="0" applyFont="1" applyFill="1" applyBorder="1" applyAlignment="1">
      <alignment vertical="center" textRotation="90" wrapText="1"/>
    </xf>
    <xf numFmtId="0" fontId="2" fillId="0" borderId="51" xfId="0" applyFont="1" applyFill="1" applyBorder="1" applyAlignment="1">
      <alignment vertical="center" textRotation="90" wrapText="1"/>
    </xf>
    <xf numFmtId="49" fontId="3" fillId="0" borderId="31" xfId="0" applyNumberFormat="1" applyFont="1" applyBorder="1" applyAlignment="1">
      <alignment horizontal="center" vertical="top"/>
    </xf>
    <xf numFmtId="49" fontId="3" fillId="0" borderId="40" xfId="0" applyNumberFormat="1" applyFont="1" applyBorder="1" applyAlignment="1">
      <alignment horizontal="center" vertical="top"/>
    </xf>
    <xf numFmtId="0" fontId="0" fillId="0" borderId="22" xfId="0" applyBorder="1" applyAlignment="1">
      <alignment horizontal="left" vertical="top" wrapText="1"/>
    </xf>
    <xf numFmtId="49" fontId="3" fillId="8" borderId="12" xfId="0" applyNumberFormat="1" applyFont="1" applyFill="1" applyBorder="1" applyAlignment="1">
      <alignment horizontal="center" vertical="top"/>
    </xf>
    <xf numFmtId="0" fontId="2" fillId="8" borderId="75" xfId="0" applyFont="1" applyFill="1" applyBorder="1" applyAlignment="1">
      <alignment vertical="top" wrapText="1"/>
    </xf>
    <xf numFmtId="0" fontId="2" fillId="8" borderId="12" xfId="0" applyFont="1" applyFill="1" applyBorder="1" applyAlignment="1">
      <alignment vertical="top" wrapText="1"/>
    </xf>
    <xf numFmtId="49" fontId="3" fillId="0" borderId="35" xfId="0" applyNumberFormat="1" applyFont="1" applyBorder="1" applyAlignment="1">
      <alignment horizontal="center" vertical="top"/>
    </xf>
    <xf numFmtId="49" fontId="3" fillId="2" borderId="26" xfId="0" applyNumberFormat="1" applyFont="1" applyFill="1" applyBorder="1" applyAlignment="1">
      <alignment horizontal="right" vertical="top"/>
    </xf>
    <xf numFmtId="49" fontId="3" fillId="2" borderId="45" xfId="0" applyNumberFormat="1" applyFont="1" applyFill="1" applyBorder="1" applyAlignment="1">
      <alignment horizontal="left" vertical="top"/>
    </xf>
    <xf numFmtId="49" fontId="3" fillId="2" borderId="25" xfId="0" applyNumberFormat="1" applyFont="1" applyFill="1" applyBorder="1" applyAlignment="1">
      <alignment horizontal="left" vertical="top"/>
    </xf>
    <xf numFmtId="0" fontId="3" fillId="8" borderId="19" xfId="0" applyFont="1" applyFill="1" applyBorder="1" applyAlignment="1">
      <alignment horizontal="left" vertical="top" wrapText="1"/>
    </xf>
    <xf numFmtId="0" fontId="2" fillId="8" borderId="52" xfId="0" applyFont="1" applyFill="1" applyBorder="1" applyAlignment="1">
      <alignment horizontal="center" vertical="center" textRotation="90" wrapText="1"/>
    </xf>
    <xf numFmtId="0" fontId="2" fillId="8" borderId="50" xfId="0" applyFont="1" applyFill="1" applyBorder="1" applyAlignment="1">
      <alignment horizontal="center" vertical="center" textRotation="90" wrapText="1"/>
    </xf>
    <xf numFmtId="49" fontId="3" fillId="8" borderId="35" xfId="0" applyNumberFormat="1" applyFont="1" applyFill="1" applyBorder="1" applyAlignment="1">
      <alignment horizontal="center" vertical="top"/>
    </xf>
    <xf numFmtId="49" fontId="3" fillId="8" borderId="31" xfId="0" applyNumberFormat="1" applyFont="1" applyFill="1" applyBorder="1" applyAlignment="1">
      <alignment horizontal="center" vertical="top"/>
    </xf>
    <xf numFmtId="0" fontId="5" fillId="8" borderId="22" xfId="0" applyFont="1" applyFill="1" applyBorder="1" applyAlignment="1">
      <alignment horizontal="left" vertical="top" wrapText="1"/>
    </xf>
    <xf numFmtId="49" fontId="3" fillId="2" borderId="35" xfId="0" applyNumberFormat="1" applyFont="1" applyFill="1" applyBorder="1" applyAlignment="1">
      <alignment horizontal="center" vertical="top"/>
    </xf>
    <xf numFmtId="3" fontId="2" fillId="8" borderId="20" xfId="0" applyNumberFormat="1" applyFont="1" applyFill="1" applyBorder="1" applyAlignment="1">
      <alignment horizontal="left" vertical="top" wrapText="1"/>
    </xf>
    <xf numFmtId="0" fontId="0" fillId="0" borderId="13" xfId="0" applyBorder="1" applyAlignment="1">
      <alignment horizontal="left" vertical="top" wrapText="1"/>
    </xf>
    <xf numFmtId="0" fontId="0" fillId="0" borderId="13" xfId="0" applyBorder="1" applyAlignment="1">
      <alignment vertical="top" wrapText="1"/>
    </xf>
    <xf numFmtId="164" fontId="2" fillId="0" borderId="55" xfId="0" applyNumberFormat="1" applyFont="1" applyBorder="1" applyAlignment="1">
      <alignment horizontal="center" vertical="center" textRotation="90" wrapText="1"/>
    </xf>
    <xf numFmtId="0" fontId="5" fillId="0" borderId="42" xfId="0" applyFont="1" applyBorder="1" applyAlignment="1">
      <alignment horizontal="center" vertical="center" textRotation="90" wrapText="1"/>
    </xf>
    <xf numFmtId="0" fontId="5" fillId="0" borderId="43" xfId="0" applyFont="1" applyBorder="1" applyAlignment="1">
      <alignment horizontal="center" vertical="center" textRotation="90" wrapText="1"/>
    </xf>
    <xf numFmtId="164" fontId="2" fillId="8" borderId="42" xfId="0" applyNumberFormat="1" applyFont="1" applyFill="1" applyBorder="1" applyAlignment="1">
      <alignment horizontal="center" vertical="top"/>
    </xf>
    <xf numFmtId="0" fontId="2" fillId="8" borderId="19" xfId="0" applyFont="1" applyFill="1" applyBorder="1" applyAlignment="1">
      <alignment horizontal="center" vertical="center" textRotation="90" wrapText="1" shrinkToFit="1"/>
    </xf>
    <xf numFmtId="0" fontId="2" fillId="8" borderId="12" xfId="0" applyFont="1" applyFill="1" applyBorder="1" applyAlignment="1">
      <alignment horizontal="center" vertical="center" textRotation="90" wrapText="1" shrinkToFit="1"/>
    </xf>
    <xf numFmtId="0" fontId="2" fillId="8" borderId="8" xfId="0" applyFont="1" applyFill="1" applyBorder="1" applyAlignment="1">
      <alignment horizontal="center" vertical="center" textRotation="90" wrapText="1" shrinkToFit="1"/>
    </xf>
    <xf numFmtId="164" fontId="2" fillId="8" borderId="12" xfId="0" applyNumberFormat="1" applyFont="1" applyFill="1" applyBorder="1" applyAlignment="1">
      <alignment horizontal="center" vertical="top"/>
    </xf>
    <xf numFmtId="164" fontId="2" fillId="8" borderId="65" xfId="0" applyNumberFormat="1" applyFont="1" applyFill="1" applyBorder="1" applyAlignment="1">
      <alignment horizontal="center" vertical="top"/>
    </xf>
    <xf numFmtId="0" fontId="3" fillId="0" borderId="67" xfId="0" applyFont="1" applyBorder="1" applyAlignment="1">
      <alignment horizontal="center" vertical="center" textRotation="90" shrinkToFit="1"/>
    </xf>
    <xf numFmtId="0" fontId="3" fillId="0" borderId="65" xfId="0" applyFont="1" applyBorder="1" applyAlignment="1">
      <alignment horizontal="center" vertical="center" textRotation="90" shrinkToFit="1"/>
    </xf>
    <xf numFmtId="0" fontId="3" fillId="0" borderId="44" xfId="0" applyFont="1" applyBorder="1" applyAlignment="1">
      <alignment horizontal="center" vertical="center" textRotation="90" shrinkToFit="1"/>
    </xf>
    <xf numFmtId="0" fontId="13" fillId="0" borderId="0" xfId="0" applyFont="1" applyAlignment="1">
      <alignment horizontal="right" wrapText="1"/>
    </xf>
    <xf numFmtId="0" fontId="22" fillId="0" borderId="0" xfId="0" applyFont="1" applyAlignment="1">
      <alignment horizontal="right"/>
    </xf>
    <xf numFmtId="0" fontId="13" fillId="0" borderId="0" xfId="0" applyFont="1" applyAlignment="1">
      <alignment horizontal="center" vertical="top" wrapText="1"/>
    </xf>
    <xf numFmtId="0" fontId="14" fillId="0" borderId="0" xfId="0" applyFont="1" applyAlignment="1">
      <alignment horizontal="center" vertical="top" wrapText="1"/>
    </xf>
    <xf numFmtId="0" fontId="13" fillId="0" borderId="0" xfId="0" applyFont="1" applyAlignment="1">
      <alignment horizontal="center" vertical="top"/>
    </xf>
    <xf numFmtId="0" fontId="2" fillId="8" borderId="34" xfId="0" applyFont="1" applyFill="1" applyBorder="1" applyAlignment="1">
      <alignment horizontal="center" vertical="center" textRotation="90" wrapText="1"/>
    </xf>
    <xf numFmtId="0" fontId="2" fillId="8" borderId="3" xfId="0" applyFont="1" applyFill="1" applyBorder="1" applyAlignment="1">
      <alignment horizontal="center" vertical="center" textRotation="90" wrapText="1"/>
    </xf>
    <xf numFmtId="0" fontId="2" fillId="8" borderId="33" xfId="0" applyFont="1" applyFill="1" applyBorder="1" applyAlignment="1">
      <alignment horizontal="center" vertical="center" textRotation="90" wrapText="1"/>
    </xf>
    <xf numFmtId="0" fontId="2" fillId="0" borderId="34" xfId="0" applyNumberFormat="1" applyFont="1" applyFill="1" applyBorder="1" applyAlignment="1">
      <alignment horizontal="center" vertical="center" textRotation="90" shrinkToFit="1"/>
    </xf>
    <xf numFmtId="0" fontId="2" fillId="0" borderId="3" xfId="0" applyNumberFormat="1" applyFont="1" applyFill="1" applyBorder="1" applyAlignment="1">
      <alignment horizontal="center" vertical="center" textRotation="90" shrinkToFit="1"/>
    </xf>
    <xf numFmtId="0" fontId="2" fillId="0" borderId="33" xfId="0" applyNumberFormat="1" applyFont="1" applyFill="1" applyBorder="1" applyAlignment="1">
      <alignment horizontal="center" vertical="center" textRotation="90" shrinkToFit="1"/>
    </xf>
    <xf numFmtId="49" fontId="3" fillId="7" borderId="12" xfId="0" applyNumberFormat="1" applyFont="1" applyFill="1" applyBorder="1" applyAlignment="1">
      <alignment horizontal="center" vertical="top"/>
    </xf>
    <xf numFmtId="49" fontId="3" fillId="8" borderId="75" xfId="0" applyNumberFormat="1" applyFont="1" applyFill="1" applyBorder="1" applyAlignment="1">
      <alignment horizontal="center" vertical="top"/>
    </xf>
    <xf numFmtId="49" fontId="2" fillId="8" borderId="42" xfId="0" applyNumberFormat="1" applyFont="1" applyFill="1" applyBorder="1" applyAlignment="1">
      <alignment horizontal="center" vertical="top" wrapText="1"/>
    </xf>
    <xf numFmtId="164" fontId="2" fillId="8" borderId="4" xfId="0" applyNumberFormat="1" applyFont="1" applyFill="1" applyBorder="1" applyAlignment="1">
      <alignment horizontal="center" vertical="top"/>
    </xf>
    <xf numFmtId="49" fontId="2" fillId="0" borderId="3" xfId="0" applyNumberFormat="1" applyFont="1" applyBorder="1" applyAlignment="1">
      <alignment horizontal="center" vertical="top" wrapText="1"/>
    </xf>
    <xf numFmtId="49" fontId="2" fillId="0" borderId="33" xfId="0" applyNumberFormat="1" applyFont="1" applyBorder="1" applyAlignment="1">
      <alignment horizontal="center" vertical="top" wrapText="1"/>
    </xf>
    <xf numFmtId="49" fontId="2" fillId="8" borderId="34" xfId="0" applyNumberFormat="1" applyFont="1" applyFill="1" applyBorder="1" applyAlignment="1">
      <alignment horizontal="center" vertical="center" wrapText="1"/>
    </xf>
    <xf numFmtId="49" fontId="2" fillId="8" borderId="3" xfId="0" applyNumberFormat="1" applyFont="1" applyFill="1" applyBorder="1" applyAlignment="1">
      <alignment horizontal="center" vertical="center" wrapText="1"/>
    </xf>
    <xf numFmtId="49" fontId="2" fillId="0" borderId="34" xfId="0" applyNumberFormat="1" applyFont="1" applyBorder="1" applyAlignment="1">
      <alignment horizontal="center" vertical="top" wrapText="1"/>
    </xf>
    <xf numFmtId="49" fontId="3" fillId="0" borderId="75" xfId="0" applyNumberFormat="1" applyFont="1" applyBorder="1" applyAlignment="1">
      <alignment horizontal="center" vertical="top"/>
    </xf>
    <xf numFmtId="0" fontId="2" fillId="8" borderId="6" xfId="0" applyFont="1" applyFill="1" applyBorder="1" applyAlignment="1">
      <alignment vertical="top" wrapText="1"/>
    </xf>
    <xf numFmtId="49" fontId="2" fillId="8" borderId="4" xfId="0" applyNumberFormat="1" applyFont="1" applyFill="1" applyBorder="1" applyAlignment="1">
      <alignment horizontal="center" vertical="top" wrapText="1"/>
    </xf>
    <xf numFmtId="49" fontId="2" fillId="8" borderId="3" xfId="0" applyNumberFormat="1" applyFont="1" applyFill="1" applyBorder="1" applyAlignment="1">
      <alignment horizontal="center" vertical="top" wrapText="1"/>
    </xf>
    <xf numFmtId="0" fontId="5" fillId="0" borderId="16" xfId="0" applyFont="1" applyBorder="1" applyAlignment="1">
      <alignment horizontal="center" vertical="top" wrapText="1"/>
    </xf>
    <xf numFmtId="0" fontId="0" fillId="0" borderId="22" xfId="0" applyFont="1" applyBorder="1" applyAlignment="1">
      <alignment horizontal="left" vertical="top" wrapText="1"/>
    </xf>
    <xf numFmtId="0" fontId="0" fillId="0" borderId="22" xfId="0" applyFont="1" applyBorder="1" applyAlignment="1">
      <alignment horizontal="center" vertical="center" textRotation="90" wrapText="1"/>
    </xf>
    <xf numFmtId="0" fontId="2" fillId="0" borderId="6" xfId="0" applyFont="1" applyFill="1" applyBorder="1" applyAlignment="1">
      <alignment vertical="top" wrapText="1"/>
    </xf>
    <xf numFmtId="0" fontId="0" fillId="8" borderId="78" xfId="0" applyFont="1" applyFill="1" applyBorder="1" applyAlignment="1">
      <alignment vertical="top" wrapText="1"/>
    </xf>
    <xf numFmtId="49" fontId="2" fillId="8" borderId="4" xfId="0" applyNumberFormat="1" applyFont="1" applyFill="1" applyBorder="1" applyAlignment="1">
      <alignment horizontal="center" vertical="center" wrapText="1"/>
    </xf>
    <xf numFmtId="0" fontId="0" fillId="0" borderId="3" xfId="0" applyBorder="1" applyAlignment="1">
      <alignment horizontal="center" vertical="center" wrapText="1"/>
    </xf>
    <xf numFmtId="0" fontId="0" fillId="0" borderId="16" xfId="0" applyBorder="1" applyAlignment="1">
      <alignment horizontal="center" vertical="center" wrapText="1"/>
    </xf>
    <xf numFmtId="0" fontId="2" fillId="8" borderId="22" xfId="0" applyFont="1" applyFill="1" applyBorder="1" applyAlignment="1">
      <alignment horizontal="center" vertical="center" textRotation="90" wrapText="1"/>
    </xf>
    <xf numFmtId="0" fontId="7" fillId="0" borderId="0" xfId="0" applyNumberFormat="1" applyFont="1" applyFill="1" applyBorder="1" applyAlignment="1">
      <alignment horizontal="left" vertical="top" wrapText="1"/>
    </xf>
  </cellXfs>
  <cellStyles count="3">
    <cellStyle name="Įprastas" xfId="0" builtinId="0"/>
    <cellStyle name="Įprastas 2" xfId="2"/>
    <cellStyle name="Normal_biudz uz 2001 atskaitomybe3" xfId="1"/>
  </cellStyles>
  <dxfs count="0"/>
  <tableStyles count="0" defaultTableStyle="TableStyleMedium2" defaultPivotStyle="PivotStyleLight16"/>
  <colors>
    <mruColors>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09"/>
  <sheetViews>
    <sheetView tabSelected="1" zoomScaleNormal="100" zoomScaleSheetLayoutView="100" workbookViewId="0">
      <selection activeCell="X11" sqref="X11"/>
    </sheetView>
  </sheetViews>
  <sheetFormatPr defaultRowHeight="12.75"/>
  <cols>
    <col min="1" max="3" width="2.7109375" style="3" customWidth="1"/>
    <col min="4" max="4" width="30.42578125" style="3" customWidth="1"/>
    <col min="5" max="5" width="3.28515625" style="3" customWidth="1"/>
    <col min="6" max="6" width="3.140625" style="4" customWidth="1"/>
    <col min="7" max="7" width="7.7109375" style="406" customWidth="1"/>
    <col min="8" max="8" width="8.7109375" style="3" customWidth="1"/>
    <col min="9" max="9" width="8.5703125" style="3" customWidth="1"/>
    <col min="10" max="10" width="8.7109375" style="3" customWidth="1"/>
    <col min="11" max="11" width="40.28515625" style="3" customWidth="1"/>
    <col min="12" max="14" width="4.28515625" style="3" customWidth="1"/>
    <col min="15" max="16384" width="9.140625" style="2"/>
  </cols>
  <sheetData>
    <row r="1" spans="1:14" ht="30.75" customHeight="1">
      <c r="E1" s="124"/>
      <c r="K1" s="649" t="s">
        <v>141</v>
      </c>
      <c r="L1" s="650"/>
      <c r="M1" s="650"/>
      <c r="N1" s="650"/>
    </row>
    <row r="2" spans="1:14" ht="14.25" customHeight="1">
      <c r="E2" s="124"/>
      <c r="G2" s="484"/>
      <c r="K2" s="488" t="s">
        <v>142</v>
      </c>
      <c r="L2" s="489"/>
      <c r="M2" s="489"/>
      <c r="N2" s="489"/>
    </row>
    <row r="3" spans="1:14" ht="13.5" customHeight="1">
      <c r="E3" s="124"/>
      <c r="G3" s="484"/>
      <c r="K3" s="458"/>
      <c r="L3" s="487"/>
      <c r="M3" s="487"/>
      <c r="N3" s="487"/>
    </row>
    <row r="4" spans="1:14" ht="15" customHeight="1">
      <c r="E4" s="124"/>
      <c r="K4" s="427"/>
      <c r="L4" s="428"/>
      <c r="M4" s="428"/>
      <c r="N4" s="428"/>
    </row>
    <row r="5" spans="1:14" s="3" customFormat="1" ht="15" customHeight="1">
      <c r="A5" s="429"/>
      <c r="B5" s="429"/>
      <c r="C5" s="429"/>
      <c r="D5" s="651" t="s">
        <v>131</v>
      </c>
      <c r="E5" s="651"/>
      <c r="F5" s="651"/>
      <c r="G5" s="651"/>
      <c r="H5" s="651"/>
      <c r="I5" s="651"/>
      <c r="J5" s="651"/>
      <c r="K5" s="651"/>
      <c r="L5" s="436"/>
      <c r="M5" s="436"/>
      <c r="N5" s="436"/>
    </row>
    <row r="6" spans="1:14" ht="14.25" customHeight="1">
      <c r="A6" s="652" t="s">
        <v>26</v>
      </c>
      <c r="B6" s="652"/>
      <c r="C6" s="652"/>
      <c r="D6" s="652"/>
      <c r="E6" s="652"/>
      <c r="F6" s="652"/>
      <c r="G6" s="652"/>
      <c r="H6" s="652"/>
      <c r="I6" s="652"/>
      <c r="J6" s="652"/>
      <c r="K6" s="652"/>
      <c r="L6" s="437"/>
      <c r="M6" s="437"/>
      <c r="N6" s="437"/>
    </row>
    <row r="7" spans="1:14" ht="15.75" customHeight="1">
      <c r="A7" s="653" t="s">
        <v>53</v>
      </c>
      <c r="B7" s="653"/>
      <c r="C7" s="653"/>
      <c r="D7" s="653"/>
      <c r="E7" s="653"/>
      <c r="F7" s="653"/>
      <c r="G7" s="653"/>
      <c r="H7" s="653"/>
      <c r="I7" s="653"/>
      <c r="J7" s="653"/>
      <c r="K7" s="653"/>
      <c r="L7" s="438"/>
      <c r="M7" s="438"/>
      <c r="N7" s="438"/>
    </row>
    <row r="8" spans="1:14" ht="15" customHeight="1" thickBot="1">
      <c r="A8" s="6"/>
      <c r="B8" s="6"/>
      <c r="C8" s="6"/>
      <c r="D8" s="6"/>
      <c r="E8" s="6"/>
      <c r="F8" s="184"/>
      <c r="G8" s="185"/>
      <c r="H8" s="6"/>
      <c r="I8" s="6"/>
      <c r="J8" s="6"/>
      <c r="K8" s="186"/>
      <c r="L8" s="52"/>
      <c r="M8" s="654" t="s">
        <v>51</v>
      </c>
      <c r="N8" s="654"/>
    </row>
    <row r="9" spans="1:14" ht="39" customHeight="1">
      <c r="A9" s="767" t="s">
        <v>18</v>
      </c>
      <c r="B9" s="770" t="s">
        <v>0</v>
      </c>
      <c r="C9" s="770" t="s">
        <v>1</v>
      </c>
      <c r="D9" s="773" t="s">
        <v>12</v>
      </c>
      <c r="E9" s="770" t="s">
        <v>2</v>
      </c>
      <c r="F9" s="761" t="s">
        <v>3</v>
      </c>
      <c r="G9" s="764" t="s">
        <v>4</v>
      </c>
      <c r="H9" s="747" t="s">
        <v>111</v>
      </c>
      <c r="I9" s="747" t="s">
        <v>80</v>
      </c>
      <c r="J9" s="747" t="s">
        <v>109</v>
      </c>
      <c r="K9" s="750" t="s">
        <v>11</v>
      </c>
      <c r="L9" s="751"/>
      <c r="M9" s="751"/>
      <c r="N9" s="752"/>
    </row>
    <row r="10" spans="1:14" ht="21.75" customHeight="1">
      <c r="A10" s="768"/>
      <c r="B10" s="771"/>
      <c r="C10" s="771"/>
      <c r="D10" s="774"/>
      <c r="E10" s="771"/>
      <c r="F10" s="762"/>
      <c r="G10" s="765"/>
      <c r="H10" s="748"/>
      <c r="I10" s="748"/>
      <c r="J10" s="748"/>
      <c r="K10" s="753" t="s">
        <v>12</v>
      </c>
      <c r="L10" s="755" t="s">
        <v>48</v>
      </c>
      <c r="M10" s="755"/>
      <c r="N10" s="756"/>
    </row>
    <row r="11" spans="1:14" ht="59.25" customHeight="1" thickBot="1">
      <c r="A11" s="769"/>
      <c r="B11" s="772"/>
      <c r="C11" s="772"/>
      <c r="D11" s="775"/>
      <c r="E11" s="772"/>
      <c r="F11" s="763"/>
      <c r="G11" s="766"/>
      <c r="H11" s="749"/>
      <c r="I11" s="749"/>
      <c r="J11" s="749"/>
      <c r="K11" s="754"/>
      <c r="L11" s="53" t="s">
        <v>56</v>
      </c>
      <c r="M11" s="53" t="s">
        <v>81</v>
      </c>
      <c r="N11" s="54" t="s">
        <v>110</v>
      </c>
    </row>
    <row r="12" spans="1:14" s="8" customFormat="1" ht="14.25" customHeight="1">
      <c r="A12" s="757" t="s">
        <v>37</v>
      </c>
      <c r="B12" s="758"/>
      <c r="C12" s="758"/>
      <c r="D12" s="758"/>
      <c r="E12" s="758"/>
      <c r="F12" s="758"/>
      <c r="G12" s="758"/>
      <c r="H12" s="758"/>
      <c r="I12" s="758"/>
      <c r="J12" s="758"/>
      <c r="K12" s="758"/>
      <c r="L12" s="430"/>
      <c r="M12" s="430"/>
      <c r="N12" s="42"/>
    </row>
    <row r="13" spans="1:14" s="8" customFormat="1" ht="14.25" customHeight="1">
      <c r="A13" s="759" t="s">
        <v>27</v>
      </c>
      <c r="B13" s="760"/>
      <c r="C13" s="760"/>
      <c r="D13" s="760"/>
      <c r="E13" s="760"/>
      <c r="F13" s="760"/>
      <c r="G13" s="760"/>
      <c r="H13" s="760"/>
      <c r="I13" s="760"/>
      <c r="J13" s="760"/>
      <c r="K13" s="760"/>
      <c r="L13" s="431"/>
      <c r="M13" s="431"/>
      <c r="N13" s="43"/>
    </row>
    <row r="14" spans="1:14" ht="24" customHeight="1">
      <c r="A14" s="13" t="s">
        <v>5</v>
      </c>
      <c r="B14" s="777" t="s">
        <v>28</v>
      </c>
      <c r="C14" s="778"/>
      <c r="D14" s="778"/>
      <c r="E14" s="778"/>
      <c r="F14" s="778"/>
      <c r="G14" s="778"/>
      <c r="H14" s="778"/>
      <c r="I14" s="778"/>
      <c r="J14" s="778"/>
      <c r="K14" s="778"/>
      <c r="L14" s="779"/>
      <c r="M14" s="779"/>
      <c r="N14" s="780"/>
    </row>
    <row r="15" spans="1:14" ht="15.75" customHeight="1">
      <c r="A15" s="14" t="s">
        <v>5</v>
      </c>
      <c r="B15" s="10" t="s">
        <v>5</v>
      </c>
      <c r="C15" s="781" t="s">
        <v>29</v>
      </c>
      <c r="D15" s="782"/>
      <c r="E15" s="782"/>
      <c r="F15" s="782"/>
      <c r="G15" s="782"/>
      <c r="H15" s="782"/>
      <c r="I15" s="782"/>
      <c r="J15" s="782"/>
      <c r="K15" s="782"/>
      <c r="L15" s="432"/>
      <c r="M15" s="432"/>
      <c r="N15" s="44"/>
    </row>
    <row r="16" spans="1:14" ht="15" customHeight="1">
      <c r="A16" s="690" t="s">
        <v>5</v>
      </c>
      <c r="B16" s="783" t="s">
        <v>5</v>
      </c>
      <c r="C16" s="696" t="s">
        <v>5</v>
      </c>
      <c r="D16" s="785" t="s">
        <v>35</v>
      </c>
      <c r="E16" s="787" t="s">
        <v>39</v>
      </c>
      <c r="F16" s="789" t="s">
        <v>33</v>
      </c>
      <c r="G16" s="122" t="s">
        <v>22</v>
      </c>
      <c r="H16" s="123">
        <v>35.5</v>
      </c>
      <c r="I16" s="269">
        <v>35.5</v>
      </c>
      <c r="J16" s="123">
        <v>35</v>
      </c>
      <c r="K16" s="27" t="s">
        <v>93</v>
      </c>
      <c r="L16" s="132">
        <v>60</v>
      </c>
      <c r="M16" s="281">
        <v>60</v>
      </c>
      <c r="N16" s="134">
        <v>60</v>
      </c>
    </row>
    <row r="17" spans="1:14" ht="27" customHeight="1">
      <c r="A17" s="690"/>
      <c r="B17" s="783"/>
      <c r="C17" s="696"/>
      <c r="D17" s="785"/>
      <c r="E17" s="787"/>
      <c r="F17" s="789"/>
      <c r="G17" s="214"/>
      <c r="H17" s="421"/>
      <c r="I17" s="35"/>
      <c r="J17" s="421"/>
      <c r="K17" s="20" t="s">
        <v>50</v>
      </c>
      <c r="L17" s="133">
        <v>2</v>
      </c>
      <c r="M17" s="133">
        <v>1</v>
      </c>
      <c r="N17" s="41">
        <v>2</v>
      </c>
    </row>
    <row r="18" spans="1:14" ht="25.5" customHeight="1">
      <c r="A18" s="690"/>
      <c r="B18" s="783"/>
      <c r="C18" s="696"/>
      <c r="D18" s="785"/>
      <c r="E18" s="787"/>
      <c r="F18" s="789"/>
      <c r="G18" s="214"/>
      <c r="H18" s="421"/>
      <c r="I18" s="35"/>
      <c r="J18" s="421"/>
      <c r="K18" s="195" t="s">
        <v>44</v>
      </c>
      <c r="L18" s="196">
        <v>60</v>
      </c>
      <c r="M18" s="196">
        <v>60</v>
      </c>
      <c r="N18" s="197">
        <v>60</v>
      </c>
    </row>
    <row r="19" spans="1:14" ht="17.25" customHeight="1">
      <c r="A19" s="690"/>
      <c r="B19" s="783"/>
      <c r="C19" s="696"/>
      <c r="D19" s="785"/>
      <c r="E19" s="787"/>
      <c r="F19" s="789"/>
      <c r="G19" s="246"/>
      <c r="H19" s="401"/>
      <c r="I19" s="36"/>
      <c r="J19" s="401"/>
      <c r="K19" s="187" t="s">
        <v>92</v>
      </c>
      <c r="L19" s="203">
        <v>1100</v>
      </c>
      <c r="M19" s="203">
        <v>1100</v>
      </c>
      <c r="N19" s="204">
        <v>1100</v>
      </c>
    </row>
    <row r="20" spans="1:14" ht="16.5" customHeight="1" thickBot="1">
      <c r="A20" s="691"/>
      <c r="B20" s="784"/>
      <c r="C20" s="697"/>
      <c r="D20" s="786"/>
      <c r="E20" s="788"/>
      <c r="F20" s="790"/>
      <c r="G20" s="59" t="s">
        <v>6</v>
      </c>
      <c r="H20" s="58">
        <f t="shared" ref="H20:I20" si="0">SUM(H16:H18)</f>
        <v>35.5</v>
      </c>
      <c r="I20" s="81">
        <f t="shared" si="0"/>
        <v>35.5</v>
      </c>
      <c r="J20" s="58">
        <f t="shared" ref="J20" si="1">SUM(J16:J18)</f>
        <v>35</v>
      </c>
      <c r="K20" s="175"/>
      <c r="L20" s="176"/>
      <c r="M20" s="176"/>
      <c r="N20" s="117"/>
    </row>
    <row r="21" spans="1:14" ht="28.5" customHeight="1">
      <c r="A21" s="689" t="s">
        <v>5</v>
      </c>
      <c r="B21" s="805" t="s">
        <v>5</v>
      </c>
      <c r="C21" s="695" t="s">
        <v>7</v>
      </c>
      <c r="D21" s="716" t="s">
        <v>73</v>
      </c>
      <c r="E21" s="717" t="s">
        <v>41</v>
      </c>
      <c r="F21" s="795" t="s">
        <v>33</v>
      </c>
      <c r="G21" s="24" t="s">
        <v>22</v>
      </c>
      <c r="H21" s="57">
        <v>1.1000000000000001</v>
      </c>
      <c r="I21" s="106"/>
      <c r="J21" s="57"/>
      <c r="K21" s="202" t="s">
        <v>127</v>
      </c>
      <c r="L21" s="178" t="s">
        <v>82</v>
      </c>
      <c r="M21" s="125"/>
      <c r="N21" s="126"/>
    </row>
    <row r="22" spans="1:14" ht="16.5" customHeight="1">
      <c r="A22" s="690"/>
      <c r="B22" s="783"/>
      <c r="C22" s="696"/>
      <c r="D22" s="705"/>
      <c r="E22" s="718"/>
      <c r="F22" s="789"/>
      <c r="G22" s="214" t="s">
        <v>77</v>
      </c>
      <c r="H22" s="421">
        <v>6.3</v>
      </c>
      <c r="I22" s="435"/>
      <c r="J22" s="421"/>
      <c r="K22" s="353" t="s">
        <v>144</v>
      </c>
      <c r="L22" s="355" t="s">
        <v>126</v>
      </c>
      <c r="M22" s="356"/>
      <c r="N22" s="357"/>
    </row>
    <row r="23" spans="1:14" ht="24.75" customHeight="1">
      <c r="A23" s="690"/>
      <c r="B23" s="783"/>
      <c r="C23" s="696"/>
      <c r="D23" s="705"/>
      <c r="E23" s="718"/>
      <c r="F23" s="789"/>
      <c r="G23" s="246"/>
      <c r="H23" s="401"/>
      <c r="I23" s="40"/>
      <c r="J23" s="401"/>
      <c r="K23" s="397" t="s">
        <v>128</v>
      </c>
      <c r="L23" s="359" t="s">
        <v>82</v>
      </c>
      <c r="M23" s="354"/>
      <c r="N23" s="360"/>
    </row>
    <row r="24" spans="1:14" ht="15.75" customHeight="1" thickBot="1">
      <c r="A24" s="691"/>
      <c r="B24" s="784"/>
      <c r="C24" s="697"/>
      <c r="D24" s="706"/>
      <c r="E24" s="719"/>
      <c r="F24" s="790"/>
      <c r="G24" s="12" t="s">
        <v>6</v>
      </c>
      <c r="H24" s="58">
        <f>SUM(H21:H23)</f>
        <v>7.4</v>
      </c>
      <c r="I24" s="81">
        <f>SUM(I21:I23)</f>
        <v>0</v>
      </c>
      <c r="J24" s="58">
        <f>SUM(J21:J23)</f>
        <v>0</v>
      </c>
      <c r="K24" s="358"/>
      <c r="L24" s="177"/>
      <c r="M24" s="216"/>
      <c r="N24" s="225"/>
    </row>
    <row r="25" spans="1:14" ht="16.5" customHeight="1" thickBot="1">
      <c r="A25" s="15" t="s">
        <v>5</v>
      </c>
      <c r="B25" s="30" t="s">
        <v>5</v>
      </c>
      <c r="C25" s="680" t="s">
        <v>8</v>
      </c>
      <c r="D25" s="681"/>
      <c r="E25" s="681"/>
      <c r="F25" s="681"/>
      <c r="G25" s="796"/>
      <c r="H25" s="38">
        <f>H24+H20</f>
        <v>42.9</v>
      </c>
      <c r="I25" s="87">
        <f>I24+I20</f>
        <v>35.5</v>
      </c>
      <c r="J25" s="38">
        <f>J24+J20</f>
        <v>35</v>
      </c>
      <c r="K25" s="261"/>
      <c r="L25" s="262"/>
      <c r="M25" s="262"/>
      <c r="N25" s="50"/>
    </row>
    <row r="26" spans="1:14" ht="14.25" customHeight="1" thickBot="1">
      <c r="A26" s="15" t="s">
        <v>5</v>
      </c>
      <c r="B26" s="30" t="s">
        <v>7</v>
      </c>
      <c r="C26" s="797" t="s">
        <v>30</v>
      </c>
      <c r="D26" s="798"/>
      <c r="E26" s="798"/>
      <c r="F26" s="798"/>
      <c r="G26" s="798"/>
      <c r="H26" s="798"/>
      <c r="I26" s="798"/>
      <c r="J26" s="798"/>
      <c r="K26" s="798"/>
      <c r="L26" s="433"/>
      <c r="M26" s="433"/>
      <c r="N26" s="49"/>
    </row>
    <row r="27" spans="1:14" ht="13.5" customHeight="1">
      <c r="A27" s="409" t="s">
        <v>5</v>
      </c>
      <c r="B27" s="412" t="s">
        <v>7</v>
      </c>
      <c r="C27" s="415" t="s">
        <v>5</v>
      </c>
      <c r="D27" s="799" t="s">
        <v>99</v>
      </c>
      <c r="E27" s="800" t="s">
        <v>40</v>
      </c>
      <c r="F27" s="802" t="s">
        <v>33</v>
      </c>
      <c r="G27" s="205" t="s">
        <v>22</v>
      </c>
      <c r="H27" s="207">
        <v>157.30000000000001</v>
      </c>
      <c r="I27" s="207">
        <v>152.69999999999999</v>
      </c>
      <c r="J27" s="207">
        <v>172.4</v>
      </c>
      <c r="K27" s="208"/>
      <c r="L27" s="70"/>
      <c r="M27" s="392"/>
      <c r="N27" s="209"/>
    </row>
    <row r="28" spans="1:14" ht="16.5" customHeight="1">
      <c r="A28" s="410"/>
      <c r="B28" s="413"/>
      <c r="C28" s="416"/>
      <c r="D28" s="791"/>
      <c r="E28" s="801"/>
      <c r="F28" s="803"/>
      <c r="G28" s="423" t="s">
        <v>74</v>
      </c>
      <c r="H28" s="265">
        <v>29.4</v>
      </c>
      <c r="I28" s="265"/>
      <c r="J28" s="266"/>
      <c r="K28" s="127"/>
      <c r="L28" s="93"/>
      <c r="M28" s="278"/>
      <c r="N28" s="167"/>
    </row>
    <row r="29" spans="1:14" ht="28.5" customHeight="1">
      <c r="A29" s="410"/>
      <c r="B29" s="413"/>
      <c r="C29" s="416"/>
      <c r="D29" s="745" t="s">
        <v>122</v>
      </c>
      <c r="E29" s="801"/>
      <c r="F29" s="803"/>
      <c r="G29" s="403"/>
      <c r="H29" s="439"/>
      <c r="I29" s="439"/>
      <c r="J29" s="421"/>
      <c r="K29" s="118" t="s">
        <v>88</v>
      </c>
      <c r="L29" s="71">
        <v>10</v>
      </c>
      <c r="M29" s="271">
        <v>10</v>
      </c>
      <c r="N29" s="189">
        <v>10</v>
      </c>
    </row>
    <row r="30" spans="1:14" ht="30" customHeight="1">
      <c r="A30" s="410"/>
      <c r="B30" s="413"/>
      <c r="C30" s="416"/>
      <c r="D30" s="804"/>
      <c r="E30" s="801"/>
      <c r="F30" s="803"/>
      <c r="G30" s="423"/>
      <c r="H30" s="421"/>
      <c r="I30" s="421"/>
      <c r="J30" s="421"/>
      <c r="K30" s="114" t="s">
        <v>66</v>
      </c>
      <c r="L30" s="100">
        <v>10</v>
      </c>
      <c r="M30" s="272">
        <v>10</v>
      </c>
      <c r="N30" s="283">
        <v>10</v>
      </c>
    </row>
    <row r="31" spans="1:14" ht="26.25" customHeight="1">
      <c r="A31" s="410"/>
      <c r="B31" s="413"/>
      <c r="C31" s="416"/>
      <c r="D31" s="745" t="s">
        <v>121</v>
      </c>
      <c r="E31" s="193"/>
      <c r="F31" s="426"/>
      <c r="G31" s="423"/>
      <c r="H31" s="421"/>
      <c r="I31" s="421"/>
      <c r="J31" s="421"/>
      <c r="K31" s="361" t="s">
        <v>123</v>
      </c>
      <c r="L31" s="61">
        <v>5</v>
      </c>
      <c r="M31" s="275">
        <v>5</v>
      </c>
      <c r="N31" s="189">
        <v>5</v>
      </c>
    </row>
    <row r="32" spans="1:14" ht="16.5" customHeight="1">
      <c r="A32" s="410"/>
      <c r="B32" s="413"/>
      <c r="C32" s="416"/>
      <c r="D32" s="742"/>
      <c r="E32" s="193"/>
      <c r="F32" s="426"/>
      <c r="G32" s="423"/>
      <c r="H32" s="421"/>
      <c r="I32" s="421"/>
      <c r="J32" s="421"/>
      <c r="K32" s="366" t="s">
        <v>114</v>
      </c>
      <c r="L32" s="367">
        <v>50</v>
      </c>
      <c r="M32" s="368">
        <v>50</v>
      </c>
      <c r="N32" s="369">
        <v>50</v>
      </c>
    </row>
    <row r="33" spans="1:14" ht="27.75" customHeight="1">
      <c r="A33" s="410"/>
      <c r="B33" s="413"/>
      <c r="C33" s="416"/>
      <c r="D33" s="791"/>
      <c r="E33" s="193"/>
      <c r="F33" s="426"/>
      <c r="G33" s="423"/>
      <c r="H33" s="421"/>
      <c r="I33" s="421"/>
      <c r="J33" s="421"/>
      <c r="K33" s="362" t="s">
        <v>145</v>
      </c>
      <c r="L33" s="363">
        <v>1</v>
      </c>
      <c r="M33" s="364">
        <v>1</v>
      </c>
      <c r="N33" s="365">
        <v>1</v>
      </c>
    </row>
    <row r="34" spans="1:14" ht="25.5" customHeight="1">
      <c r="A34" s="690"/>
      <c r="B34" s="693"/>
      <c r="C34" s="792"/>
      <c r="D34" s="793" t="s">
        <v>36</v>
      </c>
      <c r="E34" s="736" t="s">
        <v>47</v>
      </c>
      <c r="F34" s="738"/>
      <c r="G34" s="739"/>
      <c r="H34" s="730"/>
      <c r="I34" s="730"/>
      <c r="J34" s="730"/>
      <c r="K34" s="164" t="s">
        <v>52</v>
      </c>
      <c r="L34" s="97">
        <v>140</v>
      </c>
      <c r="M34" s="273">
        <v>150</v>
      </c>
      <c r="N34" s="284">
        <v>150</v>
      </c>
    </row>
    <row r="35" spans="1:14" ht="27.75" customHeight="1">
      <c r="A35" s="690"/>
      <c r="B35" s="693"/>
      <c r="C35" s="792"/>
      <c r="D35" s="794"/>
      <c r="E35" s="737"/>
      <c r="F35" s="738"/>
      <c r="G35" s="739"/>
      <c r="H35" s="730"/>
      <c r="I35" s="730"/>
      <c r="J35" s="730"/>
      <c r="K35" s="165" t="s">
        <v>42</v>
      </c>
      <c r="L35" s="62">
        <v>30</v>
      </c>
      <c r="M35" s="274">
        <v>30</v>
      </c>
      <c r="N35" s="285">
        <v>30</v>
      </c>
    </row>
    <row r="36" spans="1:14" ht="27.75" customHeight="1">
      <c r="A36" s="690"/>
      <c r="B36" s="693"/>
      <c r="C36" s="792"/>
      <c r="D36" s="794"/>
      <c r="E36" s="737"/>
      <c r="F36" s="738"/>
      <c r="G36" s="739"/>
      <c r="H36" s="730"/>
      <c r="I36" s="730"/>
      <c r="J36" s="730"/>
      <c r="K36" s="165" t="s">
        <v>89</v>
      </c>
      <c r="L36" s="62">
        <v>40</v>
      </c>
      <c r="M36" s="274">
        <v>40</v>
      </c>
      <c r="N36" s="285">
        <v>40</v>
      </c>
    </row>
    <row r="37" spans="1:14" ht="28.5" customHeight="1">
      <c r="A37" s="690"/>
      <c r="B37" s="693"/>
      <c r="C37" s="792"/>
      <c r="D37" s="794"/>
      <c r="E37" s="737"/>
      <c r="F37" s="738"/>
      <c r="G37" s="739"/>
      <c r="H37" s="730"/>
      <c r="I37" s="730"/>
      <c r="J37" s="730"/>
      <c r="K37" s="166" t="s">
        <v>65</v>
      </c>
      <c r="L37" s="62">
        <v>3</v>
      </c>
      <c r="M37" s="274">
        <v>3</v>
      </c>
      <c r="N37" s="285">
        <v>3</v>
      </c>
    </row>
    <row r="38" spans="1:14" ht="38.25" customHeight="1">
      <c r="A38" s="690"/>
      <c r="B38" s="693"/>
      <c r="C38" s="792"/>
      <c r="D38" s="794"/>
      <c r="E38" s="737"/>
      <c r="F38" s="738"/>
      <c r="G38" s="739"/>
      <c r="H38" s="730"/>
      <c r="I38" s="730"/>
      <c r="J38" s="730"/>
      <c r="K38" s="164" t="s">
        <v>147</v>
      </c>
      <c r="L38" s="393">
        <v>12</v>
      </c>
      <c r="M38" s="394">
        <v>12</v>
      </c>
      <c r="N38" s="395">
        <v>12</v>
      </c>
    </row>
    <row r="39" spans="1:14" ht="30" customHeight="1">
      <c r="A39" s="410"/>
      <c r="B39" s="413"/>
      <c r="C39" s="416"/>
      <c r="D39" s="731" t="s">
        <v>91</v>
      </c>
      <c r="E39" s="425"/>
      <c r="F39" s="426"/>
      <c r="G39" s="423"/>
      <c r="H39" s="421"/>
      <c r="I39" s="421"/>
      <c r="J39" s="421"/>
      <c r="K39" s="370" t="s">
        <v>146</v>
      </c>
      <c r="L39" s="371">
        <v>1</v>
      </c>
      <c r="M39" s="371">
        <v>5</v>
      </c>
      <c r="N39" s="396">
        <v>5</v>
      </c>
    </row>
    <row r="40" spans="1:14" ht="27.75" customHeight="1">
      <c r="A40" s="410"/>
      <c r="B40" s="413"/>
      <c r="C40" s="416"/>
      <c r="D40" s="731"/>
      <c r="E40" s="425"/>
      <c r="F40" s="426"/>
      <c r="G40" s="423"/>
      <c r="H40" s="421"/>
      <c r="I40" s="421"/>
      <c r="J40" s="421"/>
      <c r="K40" s="161" t="s">
        <v>116</v>
      </c>
      <c r="L40" s="162"/>
      <c r="M40" s="162">
        <v>1</v>
      </c>
      <c r="N40" s="190">
        <v>1</v>
      </c>
    </row>
    <row r="41" spans="1:14" ht="27.75" customHeight="1">
      <c r="A41" s="410"/>
      <c r="B41" s="413"/>
      <c r="C41" s="416"/>
      <c r="D41" s="731"/>
      <c r="E41" s="425"/>
      <c r="F41" s="426"/>
      <c r="G41" s="423"/>
      <c r="H41" s="421"/>
      <c r="I41" s="421"/>
      <c r="J41" s="421"/>
      <c r="K41" s="163" t="s">
        <v>117</v>
      </c>
      <c r="L41" s="93">
        <v>12</v>
      </c>
      <c r="M41" s="93">
        <v>1</v>
      </c>
      <c r="N41" s="188"/>
    </row>
    <row r="42" spans="1:14" ht="15.75" customHeight="1">
      <c r="A42" s="19"/>
      <c r="B42" s="413"/>
      <c r="C42" s="115"/>
      <c r="D42" s="745" t="s">
        <v>69</v>
      </c>
      <c r="E42" s="733" t="s">
        <v>47</v>
      </c>
      <c r="F42" s="424"/>
      <c r="G42" s="76"/>
      <c r="H42" s="421"/>
      <c r="I42" s="421"/>
      <c r="J42" s="421"/>
      <c r="K42" s="294" t="s">
        <v>137</v>
      </c>
      <c r="L42" s="94">
        <v>11</v>
      </c>
      <c r="M42" s="293"/>
      <c r="N42" s="199"/>
    </row>
    <row r="43" spans="1:14" ht="27.75" customHeight="1">
      <c r="A43" s="19"/>
      <c r="B43" s="472"/>
      <c r="C43" s="115"/>
      <c r="D43" s="742"/>
      <c r="E43" s="744"/>
      <c r="F43" s="474"/>
      <c r="G43" s="76"/>
      <c r="H43" s="475"/>
      <c r="I43" s="475"/>
      <c r="J43" s="475"/>
      <c r="K43" s="469" t="s">
        <v>139</v>
      </c>
      <c r="L43" s="478">
        <v>10</v>
      </c>
      <c r="M43" s="479"/>
      <c r="N43" s="480"/>
    </row>
    <row r="44" spans="1:14" ht="27.75" customHeight="1">
      <c r="A44" s="19"/>
      <c r="B44" s="472"/>
      <c r="C44" s="115"/>
      <c r="D44" s="477"/>
      <c r="E44" s="483"/>
      <c r="F44" s="474"/>
      <c r="G44" s="76"/>
      <c r="H44" s="475"/>
      <c r="I44" s="475"/>
      <c r="J44" s="475"/>
      <c r="K44" s="128" t="s">
        <v>148</v>
      </c>
      <c r="L44" s="198"/>
      <c r="M44" s="293">
        <v>1</v>
      </c>
      <c r="N44" s="199">
        <v>1</v>
      </c>
    </row>
    <row r="45" spans="1:14" ht="25.5" customHeight="1">
      <c r="A45" s="19"/>
      <c r="B45" s="413"/>
      <c r="C45" s="115"/>
      <c r="D45" s="705" t="s">
        <v>70</v>
      </c>
      <c r="E45" s="733" t="s">
        <v>47</v>
      </c>
      <c r="F45" s="91"/>
      <c r="G45" s="76"/>
      <c r="H45" s="421"/>
      <c r="I45" s="421"/>
      <c r="J45" s="421"/>
      <c r="K45" s="374" t="s">
        <v>149</v>
      </c>
      <c r="L45" s="121">
        <v>4</v>
      </c>
      <c r="M45" s="276">
        <v>4</v>
      </c>
      <c r="N45" s="201">
        <v>4</v>
      </c>
    </row>
    <row r="46" spans="1:14" ht="16.5" customHeight="1">
      <c r="A46" s="19"/>
      <c r="B46" s="413"/>
      <c r="C46" s="115"/>
      <c r="D46" s="705"/>
      <c r="E46" s="734"/>
      <c r="F46" s="91"/>
      <c r="G46" s="76"/>
      <c r="H46" s="421"/>
      <c r="I46" s="421"/>
      <c r="J46" s="421"/>
      <c r="K46" s="372" t="s">
        <v>120</v>
      </c>
      <c r="L46" s="373">
        <v>1</v>
      </c>
      <c r="M46" s="1">
        <v>1</v>
      </c>
      <c r="N46" s="172">
        <v>1</v>
      </c>
    </row>
    <row r="47" spans="1:14" ht="25.5" customHeight="1">
      <c r="A47" s="19"/>
      <c r="B47" s="413"/>
      <c r="C47" s="417"/>
      <c r="D47" s="732"/>
      <c r="E47" s="735"/>
      <c r="F47" s="91"/>
      <c r="G47" s="82"/>
      <c r="H47" s="401"/>
      <c r="I47" s="401"/>
      <c r="J47" s="401"/>
      <c r="K47" s="353" t="s">
        <v>119</v>
      </c>
      <c r="L47" s="191">
        <v>12</v>
      </c>
      <c r="M47" s="446">
        <v>12</v>
      </c>
      <c r="N47" s="192">
        <v>12</v>
      </c>
    </row>
    <row r="48" spans="1:14" ht="15.75" customHeight="1" thickBot="1">
      <c r="A48" s="18"/>
      <c r="B48" s="414"/>
      <c r="C48" s="418"/>
      <c r="D48" s="449"/>
      <c r="E48" s="450"/>
      <c r="F48" s="442"/>
      <c r="G48" s="12" t="s">
        <v>6</v>
      </c>
      <c r="H48" s="58">
        <f>SUM(H27:H47)</f>
        <v>186.7</v>
      </c>
      <c r="I48" s="58">
        <f t="shared" ref="I48:J48" si="2">SUM(I27:I47)</f>
        <v>152.69999999999999</v>
      </c>
      <c r="J48" s="58">
        <f t="shared" si="2"/>
        <v>172.4</v>
      </c>
      <c r="K48" s="443"/>
      <c r="L48" s="177"/>
      <c r="M48" s="216"/>
      <c r="N48" s="225"/>
    </row>
    <row r="49" spans="1:14" ht="12" customHeight="1">
      <c r="A49" s="19" t="s">
        <v>5</v>
      </c>
      <c r="B49" s="413" t="s">
        <v>7</v>
      </c>
      <c r="C49" s="182" t="s">
        <v>7</v>
      </c>
      <c r="D49" s="740" t="s">
        <v>98</v>
      </c>
      <c r="E49" s="743" t="s">
        <v>132</v>
      </c>
      <c r="F49" s="213" t="s">
        <v>33</v>
      </c>
      <c r="G49" s="423" t="s">
        <v>22</v>
      </c>
      <c r="H49" s="207">
        <v>16.5</v>
      </c>
      <c r="I49" s="265">
        <v>12.2</v>
      </c>
      <c r="J49" s="265"/>
      <c r="K49" s="118"/>
      <c r="L49" s="69"/>
      <c r="M49" s="70"/>
      <c r="N49" s="167"/>
    </row>
    <row r="50" spans="1:14" ht="13.5" customHeight="1">
      <c r="A50" s="19"/>
      <c r="B50" s="413"/>
      <c r="C50" s="182"/>
      <c r="D50" s="741"/>
      <c r="E50" s="744"/>
      <c r="F50" s="213"/>
      <c r="G50" s="423" t="s">
        <v>74</v>
      </c>
      <c r="H50" s="265">
        <v>11.2</v>
      </c>
      <c r="I50" s="265"/>
      <c r="J50" s="265"/>
      <c r="K50" s="118"/>
      <c r="L50" s="69"/>
      <c r="M50" s="71"/>
      <c r="N50" s="167"/>
    </row>
    <row r="51" spans="1:14" ht="13.5" customHeight="1">
      <c r="A51" s="19"/>
      <c r="B51" s="413"/>
      <c r="C51" s="182"/>
      <c r="D51" s="741"/>
      <c r="E51" s="744"/>
      <c r="F51" s="213"/>
      <c r="G51" s="423" t="s">
        <v>72</v>
      </c>
      <c r="H51" s="265">
        <f>128.2-0.3</f>
        <v>127.9</v>
      </c>
      <c r="I51" s="265">
        <v>69.2</v>
      </c>
      <c r="J51" s="265"/>
      <c r="K51" s="118"/>
      <c r="L51" s="69"/>
      <c r="M51" s="71"/>
      <c r="N51" s="167"/>
    </row>
    <row r="52" spans="1:14" ht="13.5" customHeight="1">
      <c r="A52" s="19"/>
      <c r="B52" s="413"/>
      <c r="C52" s="182"/>
      <c r="D52" s="742"/>
      <c r="E52" s="744"/>
      <c r="F52" s="213"/>
      <c r="G52" s="587" t="s">
        <v>77</v>
      </c>
      <c r="H52" s="265">
        <v>9</v>
      </c>
      <c r="I52" s="265"/>
      <c r="J52" s="265"/>
      <c r="K52" s="118"/>
      <c r="L52" s="69"/>
      <c r="M52" s="71"/>
      <c r="N52" s="167"/>
    </row>
    <row r="53" spans="1:14" ht="14.25" customHeight="1">
      <c r="A53" s="19"/>
      <c r="B53" s="584"/>
      <c r="C53" s="182"/>
      <c r="D53" s="588"/>
      <c r="E53" s="589"/>
      <c r="F53" s="130"/>
      <c r="G53" s="404" t="s">
        <v>158</v>
      </c>
      <c r="H53" s="266">
        <v>0.3</v>
      </c>
      <c r="I53" s="266"/>
      <c r="J53" s="266"/>
      <c r="K53" s="127"/>
      <c r="L53" s="158"/>
      <c r="M53" s="93"/>
      <c r="N53" s="188"/>
    </row>
    <row r="54" spans="1:14" ht="15" customHeight="1">
      <c r="A54" s="19"/>
      <c r="B54" s="413"/>
      <c r="C54" s="183"/>
      <c r="D54" s="705" t="s">
        <v>64</v>
      </c>
      <c r="E54" s="422"/>
      <c r="F54" s="213"/>
      <c r="G54" s="76"/>
      <c r="H54" s="585"/>
      <c r="I54" s="585"/>
      <c r="J54" s="585"/>
      <c r="K54" s="440" t="s">
        <v>101</v>
      </c>
      <c r="L54" s="98">
        <v>4</v>
      </c>
      <c r="M54" s="198"/>
      <c r="N54" s="199"/>
    </row>
    <row r="55" spans="1:14" ht="17.25" customHeight="1">
      <c r="A55" s="19"/>
      <c r="B55" s="413"/>
      <c r="C55" s="183"/>
      <c r="D55" s="725"/>
      <c r="E55" s="486"/>
      <c r="F55" s="213"/>
      <c r="G55" s="76"/>
      <c r="H55" s="265"/>
      <c r="I55" s="265"/>
      <c r="J55" s="265"/>
      <c r="K55" s="173" t="s">
        <v>94</v>
      </c>
      <c r="L55" s="98">
        <v>10</v>
      </c>
      <c r="M55" s="198"/>
      <c r="N55" s="199"/>
    </row>
    <row r="56" spans="1:14" ht="16.5" customHeight="1">
      <c r="A56" s="19"/>
      <c r="B56" s="413"/>
      <c r="C56" s="183"/>
      <c r="D56" s="745" t="s">
        <v>100</v>
      </c>
      <c r="E56" s="422"/>
      <c r="F56" s="213"/>
      <c r="G56" s="76"/>
      <c r="H56" s="585"/>
      <c r="I56" s="485"/>
      <c r="J56" s="485"/>
      <c r="K56" s="726" t="s">
        <v>95</v>
      </c>
      <c r="L56" s="136">
        <v>1</v>
      </c>
      <c r="M56" s="94"/>
      <c r="N56" s="99"/>
    </row>
    <row r="57" spans="1:14" ht="20.25" customHeight="1">
      <c r="A57" s="19"/>
      <c r="B57" s="413"/>
      <c r="C57" s="183"/>
      <c r="D57" s="746"/>
      <c r="E57" s="31"/>
      <c r="F57" s="213"/>
      <c r="G57" s="76"/>
      <c r="H57" s="585"/>
      <c r="I57" s="421"/>
      <c r="J57" s="421"/>
      <c r="K57" s="727"/>
      <c r="L57" s="210"/>
      <c r="M57" s="95"/>
      <c r="N57" s="96"/>
    </row>
    <row r="58" spans="1:14" ht="17.25" customHeight="1">
      <c r="A58" s="19"/>
      <c r="B58" s="413"/>
      <c r="C58" s="183"/>
      <c r="D58" s="720" t="s">
        <v>113</v>
      </c>
      <c r="E58" s="381" t="s">
        <v>34</v>
      </c>
      <c r="F58" s="213"/>
      <c r="G58" s="76"/>
      <c r="H58" s="265"/>
      <c r="I58" s="265"/>
      <c r="J58" s="265"/>
      <c r="K58" s="137" t="s">
        <v>59</v>
      </c>
      <c r="L58" s="138">
        <v>1</v>
      </c>
      <c r="M58" s="139"/>
      <c r="N58" s="174"/>
    </row>
    <row r="59" spans="1:14" ht="17.25" customHeight="1">
      <c r="A59" s="19"/>
      <c r="B59" s="413"/>
      <c r="C59" s="183"/>
      <c r="D59" s="721"/>
      <c r="E59" s="422"/>
      <c r="F59" s="213"/>
      <c r="G59" s="76"/>
      <c r="H59" s="265"/>
      <c r="I59" s="265"/>
      <c r="J59" s="265"/>
      <c r="K59" s="729" t="s">
        <v>68</v>
      </c>
      <c r="L59" s="98">
        <v>80</v>
      </c>
      <c r="M59" s="198">
        <v>100</v>
      </c>
      <c r="N59" s="199"/>
    </row>
    <row r="60" spans="1:14" ht="34.5" customHeight="1">
      <c r="A60" s="19"/>
      <c r="B60" s="413"/>
      <c r="C60" s="183"/>
      <c r="D60" s="728"/>
      <c r="E60" s="31"/>
      <c r="F60" s="213"/>
      <c r="G60" s="76"/>
      <c r="H60" s="265"/>
      <c r="I60" s="265"/>
      <c r="J60" s="265"/>
      <c r="K60" s="727"/>
      <c r="L60" s="232"/>
      <c r="M60" s="142"/>
      <c r="N60" s="286"/>
    </row>
    <row r="61" spans="1:14" ht="18.75" customHeight="1">
      <c r="A61" s="19"/>
      <c r="B61" s="413"/>
      <c r="C61" s="183"/>
      <c r="D61" s="720" t="s">
        <v>76</v>
      </c>
      <c r="E61" s="249" t="s">
        <v>34</v>
      </c>
      <c r="F61" s="213"/>
      <c r="G61" s="76"/>
      <c r="H61" s="265"/>
      <c r="I61" s="265"/>
      <c r="J61" s="265"/>
      <c r="K61" s="294" t="s">
        <v>59</v>
      </c>
      <c r="L61" s="136">
        <v>1</v>
      </c>
      <c r="M61" s="447"/>
      <c r="N61" s="296"/>
    </row>
    <row r="62" spans="1:14" ht="18.75" customHeight="1">
      <c r="A62" s="19"/>
      <c r="B62" s="413"/>
      <c r="C62" s="183"/>
      <c r="D62" s="721"/>
      <c r="E62" s="422"/>
      <c r="F62" s="213"/>
      <c r="G62" s="76"/>
      <c r="H62" s="585"/>
      <c r="I62" s="585"/>
      <c r="J62" s="585"/>
      <c r="K62" s="723" t="s">
        <v>97</v>
      </c>
      <c r="L62" s="446">
        <v>100</v>
      </c>
      <c r="M62" s="448"/>
      <c r="N62" s="298"/>
    </row>
    <row r="63" spans="1:14" ht="25.5" customHeight="1">
      <c r="A63" s="19"/>
      <c r="B63" s="413"/>
      <c r="C63" s="183"/>
      <c r="D63" s="722"/>
      <c r="E63" s="422"/>
      <c r="F63" s="213"/>
      <c r="G63" s="82"/>
      <c r="H63" s="401"/>
      <c r="I63" s="401"/>
      <c r="J63" s="401"/>
      <c r="K63" s="724"/>
      <c r="L63" s="198"/>
      <c r="M63" s="293"/>
      <c r="N63" s="199"/>
    </row>
    <row r="64" spans="1:14" ht="16.5" customHeight="1" thickBot="1">
      <c r="A64" s="19"/>
      <c r="B64" s="413"/>
      <c r="C64" s="181"/>
      <c r="D64" s="451"/>
      <c r="E64" s="452"/>
      <c r="F64" s="442"/>
      <c r="G64" s="267" t="s">
        <v>6</v>
      </c>
      <c r="H64" s="622">
        <f>SUM(H49:H63)</f>
        <v>164.9</v>
      </c>
      <c r="I64" s="622">
        <f>SUM(I49:I63)</f>
        <v>81.400000000000006</v>
      </c>
      <c r="J64" s="622">
        <f>SUM(J49:J63)</f>
        <v>0</v>
      </c>
      <c r="K64" s="444"/>
      <c r="L64" s="453"/>
      <c r="M64" s="454"/>
      <c r="N64" s="445"/>
    </row>
    <row r="65" spans="1:14" ht="15" customHeight="1" thickBot="1">
      <c r="A65" s="16" t="s">
        <v>5</v>
      </c>
      <c r="B65" s="5" t="s">
        <v>7</v>
      </c>
      <c r="C65" s="681" t="s">
        <v>8</v>
      </c>
      <c r="D65" s="681"/>
      <c r="E65" s="681"/>
      <c r="F65" s="681"/>
      <c r="G65" s="681"/>
      <c r="H65" s="38">
        <f>H64+H48</f>
        <v>351.6</v>
      </c>
      <c r="I65" s="38">
        <f>I64+I48</f>
        <v>234.1</v>
      </c>
      <c r="J65" s="38">
        <f>J64+J48</f>
        <v>172.4</v>
      </c>
      <c r="K65" s="261"/>
      <c r="L65" s="262"/>
      <c r="M65" s="262"/>
      <c r="N65" s="50"/>
    </row>
    <row r="66" spans="1:14" ht="14.25" customHeight="1" thickBot="1">
      <c r="A66" s="16" t="s">
        <v>5</v>
      </c>
      <c r="B66" s="682" t="s">
        <v>9</v>
      </c>
      <c r="C66" s="683"/>
      <c r="D66" s="683"/>
      <c r="E66" s="683"/>
      <c r="F66" s="683"/>
      <c r="G66" s="683"/>
      <c r="H66" s="39">
        <f>SUM(H25,H65)</f>
        <v>394.5</v>
      </c>
      <c r="I66" s="39">
        <f>SUM(I25,I65)</f>
        <v>269.60000000000002</v>
      </c>
      <c r="J66" s="39">
        <f>SUM(J25,J65)</f>
        <v>207.4</v>
      </c>
      <c r="K66" s="258"/>
      <c r="L66" s="258"/>
      <c r="M66" s="258"/>
      <c r="N66" s="47"/>
    </row>
    <row r="67" spans="1:14" ht="14.25" customHeight="1" thickBot="1">
      <c r="A67" s="17" t="s">
        <v>7</v>
      </c>
      <c r="B67" s="707" t="s">
        <v>31</v>
      </c>
      <c r="C67" s="708"/>
      <c r="D67" s="708"/>
      <c r="E67" s="708"/>
      <c r="F67" s="708"/>
      <c r="G67" s="708"/>
      <c r="H67" s="708"/>
      <c r="I67" s="708"/>
      <c r="J67" s="708"/>
      <c r="K67" s="708"/>
      <c r="L67" s="419"/>
      <c r="M67" s="419"/>
      <c r="N67" s="51"/>
    </row>
    <row r="68" spans="1:14" ht="14.25" customHeight="1" thickBot="1">
      <c r="A68" s="15" t="s">
        <v>7</v>
      </c>
      <c r="B68" s="5" t="s">
        <v>5</v>
      </c>
      <c r="C68" s="709" t="s">
        <v>32</v>
      </c>
      <c r="D68" s="710"/>
      <c r="E68" s="710"/>
      <c r="F68" s="710"/>
      <c r="G68" s="710"/>
      <c r="H68" s="710"/>
      <c r="I68" s="710"/>
      <c r="J68" s="710"/>
      <c r="K68" s="710"/>
      <c r="L68" s="420"/>
      <c r="M68" s="420"/>
      <c r="N68" s="45"/>
    </row>
    <row r="69" spans="1:14" ht="28.5" customHeight="1">
      <c r="A69" s="689" t="s">
        <v>7</v>
      </c>
      <c r="B69" s="692" t="s">
        <v>5</v>
      </c>
      <c r="C69" s="695" t="s">
        <v>5</v>
      </c>
      <c r="D69" s="711" t="s">
        <v>150</v>
      </c>
      <c r="E69" s="405" t="s">
        <v>130</v>
      </c>
      <c r="F69" s="674" t="s">
        <v>33</v>
      </c>
      <c r="G69" s="205" t="s">
        <v>22</v>
      </c>
      <c r="H69" s="57">
        <v>20</v>
      </c>
      <c r="I69" s="57">
        <v>83</v>
      </c>
      <c r="J69" s="57">
        <v>100</v>
      </c>
      <c r="K69" s="247" t="s">
        <v>108</v>
      </c>
      <c r="L69" s="248"/>
      <c r="M69" s="290">
        <v>1</v>
      </c>
      <c r="N69" s="251"/>
    </row>
    <row r="70" spans="1:14" ht="13.5" customHeight="1">
      <c r="A70" s="690"/>
      <c r="B70" s="693"/>
      <c r="C70" s="696"/>
      <c r="D70" s="712"/>
      <c r="E70" s="700" t="s">
        <v>38</v>
      </c>
      <c r="F70" s="675"/>
      <c r="G70" s="423"/>
      <c r="H70" s="421"/>
      <c r="I70" s="421"/>
      <c r="J70" s="421"/>
      <c r="K70" s="714" t="s">
        <v>106</v>
      </c>
      <c r="L70" s="248"/>
      <c r="M70" s="290"/>
      <c r="N70" s="251">
        <v>25</v>
      </c>
    </row>
    <row r="71" spans="1:14" ht="15" customHeight="1">
      <c r="A71" s="690"/>
      <c r="B71" s="693"/>
      <c r="C71" s="696"/>
      <c r="D71" s="713"/>
      <c r="E71" s="701"/>
      <c r="F71" s="675"/>
      <c r="G71" s="404"/>
      <c r="H71" s="401"/>
      <c r="I71" s="401"/>
      <c r="J71" s="401"/>
      <c r="K71" s="715"/>
      <c r="L71" s="300"/>
      <c r="M71" s="302"/>
      <c r="N71" s="301"/>
    </row>
    <row r="72" spans="1:14" ht="15" customHeight="1" thickBot="1">
      <c r="A72" s="691"/>
      <c r="B72" s="694"/>
      <c r="C72" s="697"/>
      <c r="D72" s="46"/>
      <c r="E72" s="702"/>
      <c r="F72" s="676"/>
      <c r="G72" s="64" t="s">
        <v>6</v>
      </c>
      <c r="H72" s="56">
        <f>SUM(H69:H71)</f>
        <v>20</v>
      </c>
      <c r="I72" s="56">
        <f>SUM(I69:I71)</f>
        <v>83</v>
      </c>
      <c r="J72" s="56">
        <f>SUM(J69:J71)</f>
        <v>100</v>
      </c>
      <c r="K72" s="131"/>
      <c r="L72" s="75"/>
      <c r="M72" s="279"/>
      <c r="N72" s="287"/>
    </row>
    <row r="73" spans="1:14" ht="15" customHeight="1">
      <c r="A73" s="690" t="s">
        <v>7</v>
      </c>
      <c r="B73" s="693" t="s">
        <v>5</v>
      </c>
      <c r="C73" s="703" t="s">
        <v>7</v>
      </c>
      <c r="D73" s="705" t="s">
        <v>85</v>
      </c>
      <c r="E73" s="73" t="s">
        <v>34</v>
      </c>
      <c r="F73" s="675" t="s">
        <v>33</v>
      </c>
      <c r="G73" s="171" t="s">
        <v>22</v>
      </c>
      <c r="H73" s="85">
        <v>1020.5</v>
      </c>
      <c r="I73" s="421">
        <v>160.1</v>
      </c>
      <c r="J73" s="421"/>
      <c r="K73" s="28" t="s">
        <v>54</v>
      </c>
      <c r="L73" s="71"/>
      <c r="M73" s="278"/>
      <c r="N73" s="167"/>
    </row>
    <row r="74" spans="1:14" ht="15" customHeight="1">
      <c r="A74" s="690"/>
      <c r="B74" s="693"/>
      <c r="C74" s="703"/>
      <c r="D74" s="705"/>
      <c r="E74" s="686" t="s">
        <v>46</v>
      </c>
      <c r="F74" s="675"/>
      <c r="G74" s="194" t="s">
        <v>87</v>
      </c>
      <c r="H74" s="74">
        <f>69.5-22.8</f>
        <v>46.7</v>
      </c>
      <c r="I74" s="421"/>
      <c r="J74" s="421"/>
      <c r="K74" s="28" t="s">
        <v>61</v>
      </c>
      <c r="L74" s="71">
        <v>80</v>
      </c>
      <c r="M74" s="278">
        <v>100</v>
      </c>
      <c r="N74" s="167"/>
    </row>
    <row r="75" spans="1:14" ht="15" customHeight="1">
      <c r="A75" s="690"/>
      <c r="B75" s="693"/>
      <c r="C75" s="703"/>
      <c r="D75" s="705"/>
      <c r="E75" s="687"/>
      <c r="F75" s="675"/>
      <c r="G75" s="194" t="s">
        <v>72</v>
      </c>
      <c r="H75" s="74">
        <f>787.3-257.9</f>
        <v>529.4</v>
      </c>
      <c r="I75" s="105"/>
      <c r="J75" s="105"/>
      <c r="K75" s="28"/>
      <c r="L75" s="71"/>
      <c r="M75" s="278"/>
      <c r="N75" s="167"/>
    </row>
    <row r="76" spans="1:14" ht="15" customHeight="1">
      <c r="A76" s="690"/>
      <c r="B76" s="693"/>
      <c r="C76" s="703"/>
      <c r="D76" s="705"/>
      <c r="E76" s="687"/>
      <c r="F76" s="675"/>
      <c r="G76" s="194" t="s">
        <v>74</v>
      </c>
      <c r="H76" s="74">
        <v>1.3</v>
      </c>
      <c r="I76" s="105"/>
      <c r="J76" s="105"/>
      <c r="K76" s="28"/>
      <c r="L76" s="69"/>
      <c r="M76" s="71"/>
      <c r="N76" s="66"/>
    </row>
    <row r="77" spans="1:14" ht="15" customHeight="1">
      <c r="A77" s="690"/>
      <c r="B77" s="693"/>
      <c r="C77" s="703"/>
      <c r="D77" s="705"/>
      <c r="E77" s="687"/>
      <c r="F77" s="675"/>
      <c r="G77" s="194" t="s">
        <v>158</v>
      </c>
      <c r="H77" s="74">
        <v>257.89999999999998</v>
      </c>
      <c r="I77" s="105"/>
      <c r="J77" s="105"/>
      <c r="K77" s="460"/>
      <c r="L77" s="69"/>
      <c r="M77" s="71"/>
      <c r="N77" s="66"/>
    </row>
    <row r="78" spans="1:14" ht="15" customHeight="1">
      <c r="A78" s="690"/>
      <c r="B78" s="693"/>
      <c r="C78" s="703"/>
      <c r="D78" s="705"/>
      <c r="E78" s="687"/>
      <c r="F78" s="675"/>
      <c r="G78" s="194" t="s">
        <v>159</v>
      </c>
      <c r="H78" s="74">
        <v>22.8</v>
      </c>
      <c r="I78" s="105"/>
      <c r="J78" s="105"/>
      <c r="K78" s="460"/>
      <c r="L78" s="69"/>
      <c r="M78" s="71"/>
      <c r="N78" s="66"/>
    </row>
    <row r="79" spans="1:14" ht="15" customHeight="1">
      <c r="A79" s="690"/>
      <c r="B79" s="693"/>
      <c r="C79" s="703"/>
      <c r="D79" s="705"/>
      <c r="E79" s="687"/>
      <c r="F79" s="675"/>
      <c r="G79" s="82" t="s">
        <v>60</v>
      </c>
      <c r="H79" s="621"/>
      <c r="I79" s="104"/>
      <c r="J79" s="104"/>
      <c r="K79" s="460"/>
      <c r="L79" s="71"/>
      <c r="M79" s="71"/>
      <c r="N79" s="66"/>
    </row>
    <row r="80" spans="1:14" ht="15" customHeight="1" thickBot="1">
      <c r="A80" s="691"/>
      <c r="B80" s="694"/>
      <c r="C80" s="704"/>
      <c r="D80" s="706"/>
      <c r="E80" s="688"/>
      <c r="F80" s="676"/>
      <c r="G80" s="63" t="s">
        <v>6</v>
      </c>
      <c r="H80" s="170">
        <f>SUM(H73:H79)</f>
        <v>1878.6</v>
      </c>
      <c r="I80" s="170">
        <f t="shared" ref="I80:J80" si="3">SUM(I73:I79)</f>
        <v>160.1</v>
      </c>
      <c r="J80" s="170">
        <f t="shared" si="3"/>
        <v>0</v>
      </c>
      <c r="K80" s="461"/>
      <c r="L80" s="72"/>
      <c r="M80" s="72"/>
      <c r="N80" s="67"/>
    </row>
    <row r="81" spans="1:14" ht="17.25" customHeight="1">
      <c r="A81" s="689" t="s">
        <v>7</v>
      </c>
      <c r="B81" s="692" t="s">
        <v>5</v>
      </c>
      <c r="C81" s="695" t="s">
        <v>24</v>
      </c>
      <c r="D81" s="698" t="s">
        <v>133</v>
      </c>
      <c r="E81" s="434" t="s">
        <v>129</v>
      </c>
      <c r="F81" s="674" t="s">
        <v>33</v>
      </c>
      <c r="G81" s="171" t="s">
        <v>22</v>
      </c>
      <c r="H81" s="57">
        <v>12</v>
      </c>
      <c r="I81" s="57">
        <v>12</v>
      </c>
      <c r="J81" s="57">
        <v>12</v>
      </c>
      <c r="K81" s="462" t="s">
        <v>151</v>
      </c>
      <c r="L81" s="381">
        <v>1</v>
      </c>
      <c r="M81" s="381"/>
      <c r="N81" s="457"/>
    </row>
    <row r="82" spans="1:14" ht="24.75" customHeight="1">
      <c r="A82" s="690"/>
      <c r="B82" s="693"/>
      <c r="C82" s="696"/>
      <c r="D82" s="699"/>
      <c r="E82" s="677" t="s">
        <v>67</v>
      </c>
      <c r="F82" s="675"/>
      <c r="G82" s="423" t="s">
        <v>74</v>
      </c>
      <c r="H82" s="421">
        <v>26</v>
      </c>
      <c r="I82" s="421"/>
      <c r="J82" s="421"/>
      <c r="K82" s="465" t="s">
        <v>136</v>
      </c>
      <c r="L82" s="466"/>
      <c r="M82" s="466">
        <v>1</v>
      </c>
      <c r="N82" s="467">
        <v>1</v>
      </c>
    </row>
    <row r="83" spans="1:14" ht="31.5" customHeight="1">
      <c r="A83" s="690"/>
      <c r="B83" s="693"/>
      <c r="C83" s="696"/>
      <c r="D83" s="699"/>
      <c r="E83" s="678"/>
      <c r="F83" s="675"/>
      <c r="G83" s="246"/>
      <c r="H83" s="401"/>
      <c r="I83" s="401"/>
      <c r="J83" s="401"/>
      <c r="K83" s="458" t="s">
        <v>134</v>
      </c>
      <c r="L83" s="464"/>
      <c r="M83" s="464">
        <v>1</v>
      </c>
      <c r="N83" s="459">
        <v>1</v>
      </c>
    </row>
    <row r="84" spans="1:14" ht="15" customHeight="1" thickBot="1">
      <c r="A84" s="691"/>
      <c r="B84" s="694"/>
      <c r="C84" s="697"/>
      <c r="D84" s="46"/>
      <c r="E84" s="679"/>
      <c r="F84" s="676"/>
      <c r="G84" s="64" t="s">
        <v>6</v>
      </c>
      <c r="H84" s="58">
        <f>SUM(H81:H82)</f>
        <v>38</v>
      </c>
      <c r="I84" s="58">
        <f t="shared" ref="I84:J84" si="4">SUM(I81:I82)</f>
        <v>12</v>
      </c>
      <c r="J84" s="58">
        <f t="shared" si="4"/>
        <v>12</v>
      </c>
      <c r="K84" s="463"/>
      <c r="L84" s="72"/>
      <c r="M84" s="72"/>
      <c r="N84" s="67"/>
    </row>
    <row r="85" spans="1:14" ht="15.75" customHeight="1" thickBot="1">
      <c r="A85" s="411" t="s">
        <v>7</v>
      </c>
      <c r="B85" s="414" t="s">
        <v>5</v>
      </c>
      <c r="C85" s="680" t="s">
        <v>8</v>
      </c>
      <c r="D85" s="681"/>
      <c r="E85" s="681"/>
      <c r="F85" s="681"/>
      <c r="G85" s="681"/>
      <c r="H85" s="107">
        <f t="shared" ref="H85" si="5">H84+H80+H72</f>
        <v>1936.6</v>
      </c>
      <c r="I85" s="107">
        <f>I84+I80+I72</f>
        <v>255.1</v>
      </c>
      <c r="J85" s="107">
        <f>J84+J80+J72</f>
        <v>112</v>
      </c>
      <c r="K85" s="256"/>
      <c r="L85" s="262"/>
      <c r="M85" s="262"/>
      <c r="N85" s="50"/>
    </row>
    <row r="86" spans="1:14" ht="15.75" customHeight="1" thickBot="1">
      <c r="A86" s="15" t="s">
        <v>7</v>
      </c>
      <c r="B86" s="682" t="s">
        <v>9</v>
      </c>
      <c r="C86" s="683"/>
      <c r="D86" s="683"/>
      <c r="E86" s="683"/>
      <c r="F86" s="683"/>
      <c r="G86" s="683"/>
      <c r="H86" s="39">
        <f t="shared" ref="H86:J86" si="6">SUM(H85)</f>
        <v>1936.6</v>
      </c>
      <c r="I86" s="39">
        <f t="shared" si="6"/>
        <v>255.1</v>
      </c>
      <c r="J86" s="39">
        <f t="shared" si="6"/>
        <v>112</v>
      </c>
      <c r="K86" s="257"/>
      <c r="L86" s="258"/>
      <c r="M86" s="258"/>
      <c r="N86" s="47"/>
    </row>
    <row r="87" spans="1:14" ht="15.75" customHeight="1" thickBot="1">
      <c r="A87" s="9" t="s">
        <v>5</v>
      </c>
      <c r="B87" s="684" t="s">
        <v>17</v>
      </c>
      <c r="C87" s="685"/>
      <c r="D87" s="685"/>
      <c r="E87" s="685"/>
      <c r="F87" s="685"/>
      <c r="G87" s="685"/>
      <c r="H87" s="65">
        <f>SUM(H66,H86)</f>
        <v>2331.1</v>
      </c>
      <c r="I87" s="65">
        <f>SUM(I66,I86)</f>
        <v>524.70000000000005</v>
      </c>
      <c r="J87" s="65">
        <f>SUM(J66,J86)</f>
        <v>319.39999999999998</v>
      </c>
      <c r="K87" s="259"/>
      <c r="L87" s="260"/>
      <c r="M87" s="260"/>
      <c r="N87" s="48"/>
    </row>
    <row r="88" spans="1:14" s="6" customFormat="1" ht="17.25" customHeight="1">
      <c r="A88" s="662"/>
      <c r="B88" s="663"/>
      <c r="C88" s="663"/>
      <c r="D88" s="663"/>
      <c r="E88" s="663"/>
      <c r="F88" s="663"/>
      <c r="G88" s="663"/>
      <c r="H88" s="663"/>
      <c r="I88" s="663"/>
      <c r="J88" s="663"/>
      <c r="K88" s="663"/>
      <c r="L88" s="441"/>
      <c r="M88" s="441"/>
      <c r="N88" s="441"/>
    </row>
    <row r="89" spans="1:14" s="7" customFormat="1" ht="14.25" customHeight="1" thickBot="1">
      <c r="A89" s="664" t="s">
        <v>13</v>
      </c>
      <c r="B89" s="664"/>
      <c r="C89" s="664"/>
      <c r="D89" s="664"/>
      <c r="E89" s="664"/>
      <c r="F89" s="664"/>
      <c r="G89" s="664"/>
      <c r="H89" s="407"/>
      <c r="I89" s="407"/>
      <c r="J89" s="407"/>
      <c r="K89" s="1"/>
      <c r="L89" s="1"/>
      <c r="M89" s="1"/>
      <c r="N89" s="1"/>
    </row>
    <row r="90" spans="1:14" ht="76.5" customHeight="1" thickBot="1">
      <c r="A90" s="665" t="s">
        <v>10</v>
      </c>
      <c r="B90" s="666"/>
      <c r="C90" s="666"/>
      <c r="D90" s="666"/>
      <c r="E90" s="666"/>
      <c r="F90" s="666"/>
      <c r="G90" s="667"/>
      <c r="H90" s="408" t="s">
        <v>152</v>
      </c>
      <c r="I90" s="352" t="s">
        <v>80</v>
      </c>
      <c r="J90" s="352" t="s">
        <v>109</v>
      </c>
      <c r="K90" s="6"/>
      <c r="L90" s="6"/>
      <c r="M90" s="6"/>
      <c r="N90" s="6"/>
    </row>
    <row r="91" spans="1:14" ht="14.25" customHeight="1">
      <c r="A91" s="668" t="s">
        <v>14</v>
      </c>
      <c r="B91" s="669"/>
      <c r="C91" s="669"/>
      <c r="D91" s="669"/>
      <c r="E91" s="669"/>
      <c r="F91" s="669"/>
      <c r="G91" s="670"/>
      <c r="H91" s="77">
        <f>H92+H100+H98+H99</f>
        <v>2331.1</v>
      </c>
      <c r="I91" s="77">
        <f t="shared" ref="I91:J91" si="7">I92+I100+I98+I99</f>
        <v>524.70000000000005</v>
      </c>
      <c r="J91" s="77">
        <f t="shared" si="7"/>
        <v>319.39999999999998</v>
      </c>
      <c r="K91" s="6"/>
      <c r="L91" s="6"/>
      <c r="M91" s="6"/>
      <c r="N91" s="6"/>
    </row>
    <row r="92" spans="1:14" s="23" customFormat="1" ht="14.25" customHeight="1">
      <c r="A92" s="671" t="s">
        <v>49</v>
      </c>
      <c r="B92" s="672"/>
      <c r="C92" s="672"/>
      <c r="D92" s="672"/>
      <c r="E92" s="672"/>
      <c r="F92" s="672"/>
      <c r="G92" s="673"/>
      <c r="H92" s="32">
        <f>SUM(H93:H97)</f>
        <v>1982.2</v>
      </c>
      <c r="I92" s="32">
        <f>SUM(I93:I97)</f>
        <v>524.70000000000005</v>
      </c>
      <c r="J92" s="32">
        <f>SUM(J93:J97)</f>
        <v>319.39999999999998</v>
      </c>
      <c r="K92" s="6"/>
      <c r="L92" s="6"/>
      <c r="M92" s="6"/>
      <c r="N92" s="6"/>
    </row>
    <row r="93" spans="1:14" ht="14.25" customHeight="1">
      <c r="A93" s="655" t="s">
        <v>19</v>
      </c>
      <c r="B93" s="656"/>
      <c r="C93" s="656"/>
      <c r="D93" s="656"/>
      <c r="E93" s="656"/>
      <c r="F93" s="656"/>
      <c r="G93" s="657"/>
      <c r="H93" s="37">
        <f>SUMIF(G15:G87,"SB",H15:H87)</f>
        <v>1262.9000000000001</v>
      </c>
      <c r="I93" s="37">
        <f>SUMIF(G15:G87,"SB",I15:I87)</f>
        <v>455.5</v>
      </c>
      <c r="J93" s="37">
        <f>SUMIF(G15:G87,"SB",J15:J87)</f>
        <v>319.39999999999998</v>
      </c>
      <c r="K93" s="6"/>
      <c r="L93" s="6"/>
      <c r="M93" s="6"/>
      <c r="N93" s="6"/>
    </row>
    <row r="94" spans="1:14" ht="29.25" customHeight="1">
      <c r="A94" s="655" t="s">
        <v>78</v>
      </c>
      <c r="B94" s="656"/>
      <c r="C94" s="656"/>
      <c r="D94" s="656"/>
      <c r="E94" s="656"/>
      <c r="F94" s="656"/>
      <c r="G94" s="657"/>
      <c r="H94" s="37">
        <f>SUMIF(G15:G87,"SB(esA)",H15:H87)</f>
        <v>15.3</v>
      </c>
      <c r="I94" s="37">
        <f>SUMIF(G15:G87,"SB(esA)",I15:I87)</f>
        <v>0</v>
      </c>
      <c r="J94" s="37">
        <f>SUMIF(G15:G87,"SB(esA)",J15:J87)</f>
        <v>0</v>
      </c>
      <c r="K94" s="6"/>
      <c r="L94" s="6"/>
      <c r="M94" s="6"/>
      <c r="N94" s="6"/>
    </row>
    <row r="95" spans="1:14" ht="27" customHeight="1">
      <c r="A95" s="655" t="s">
        <v>102</v>
      </c>
      <c r="B95" s="656"/>
      <c r="C95" s="656"/>
      <c r="D95" s="656"/>
      <c r="E95" s="656"/>
      <c r="F95" s="656"/>
      <c r="G95" s="657"/>
      <c r="H95" s="37">
        <f>SUMIF(G16:G87,"SB(es)",H16:H87)</f>
        <v>657.3</v>
      </c>
      <c r="I95" s="37">
        <f>SUMIF(G16:G87,"SB(es)",I16:I87)</f>
        <v>69.2</v>
      </c>
      <c r="J95" s="37">
        <f>SUMIF(G16:G87,"SB(es)",J16:J87)</f>
        <v>0</v>
      </c>
      <c r="L95" s="6"/>
      <c r="M95" s="6"/>
      <c r="N95" s="6"/>
    </row>
    <row r="96" spans="1:14" ht="14.25" customHeight="1">
      <c r="A96" s="658" t="s">
        <v>45</v>
      </c>
      <c r="B96" s="659"/>
      <c r="C96" s="659"/>
      <c r="D96" s="659"/>
      <c r="E96" s="659"/>
      <c r="F96" s="659"/>
      <c r="G96" s="660"/>
      <c r="H96" s="37">
        <f>SUMIF(G16:G87,"SB(VB)",H16:H87)</f>
        <v>46.7</v>
      </c>
      <c r="I96" s="37">
        <f>SUMIF(G16:G87,"SB(VB)",I16:I87)</f>
        <v>0</v>
      </c>
      <c r="J96" s="37">
        <f>SUMIF(G16:G87,"SB(VB)",J16:J87)</f>
        <v>0</v>
      </c>
      <c r="L96" s="6"/>
      <c r="M96" s="6"/>
      <c r="N96" s="6"/>
    </row>
    <row r="97" spans="1:18" ht="14.25" customHeight="1">
      <c r="A97" s="658" t="s">
        <v>20</v>
      </c>
      <c r="B97" s="659"/>
      <c r="C97" s="659"/>
      <c r="D97" s="659"/>
      <c r="E97" s="659"/>
      <c r="F97" s="659"/>
      <c r="G97" s="660"/>
      <c r="H97" s="37">
        <f>SUMIF(G15:G87,"SB(P)",H15:H87)</f>
        <v>0</v>
      </c>
      <c r="I97" s="37">
        <f>SUMIF(G15:G87,"SB(P)",I15:I87)</f>
        <v>0</v>
      </c>
      <c r="J97" s="37">
        <f>SUMIF(G15:G87,"SB(P)",J15:J87)</f>
        <v>0</v>
      </c>
      <c r="K97" s="11"/>
    </row>
    <row r="98" spans="1:18" ht="27" customHeight="1">
      <c r="A98" s="631" t="s">
        <v>156</v>
      </c>
      <c r="B98" s="632"/>
      <c r="C98" s="632"/>
      <c r="D98" s="632"/>
      <c r="E98" s="632"/>
      <c r="F98" s="632"/>
      <c r="G98" s="633"/>
      <c r="H98" s="605">
        <f>SUMIF(G19:G90,"SB(esl)",H19:H90)</f>
        <v>258.2</v>
      </c>
      <c r="I98" s="605">
        <f>SUMIF(G19:G90,"SB(esl)",I19:I90)</f>
        <v>0</v>
      </c>
      <c r="J98" s="605">
        <f>SUMIF(G19:G90,"SB(esl)",J19:J90)</f>
        <v>0</v>
      </c>
      <c r="L98" s="6"/>
      <c r="M98" s="6"/>
      <c r="N98" s="6"/>
    </row>
    <row r="99" spans="1:18" ht="14.25" customHeight="1">
      <c r="A99" s="634" t="s">
        <v>157</v>
      </c>
      <c r="B99" s="635"/>
      <c r="C99" s="635"/>
      <c r="D99" s="635"/>
      <c r="E99" s="635"/>
      <c r="F99" s="635"/>
      <c r="G99" s="636"/>
      <c r="H99" s="605">
        <f>SUMIF(G19:G90,"SB(VBl)",H19:H90)</f>
        <v>22.8</v>
      </c>
      <c r="I99" s="605">
        <f>SUMIF(G19:G90,"SB(VBl)",I19:I90)</f>
        <v>0</v>
      </c>
      <c r="J99" s="605">
        <f>SUMIF(G19:G90,"SB(VBl)",J19:J90)</f>
        <v>0</v>
      </c>
      <c r="L99" s="6"/>
      <c r="M99" s="6"/>
      <c r="N99" s="6"/>
    </row>
    <row r="100" spans="1:18" ht="15.75" customHeight="1">
      <c r="A100" s="634" t="s">
        <v>75</v>
      </c>
      <c r="B100" s="661"/>
      <c r="C100" s="661"/>
      <c r="D100" s="661"/>
      <c r="E100" s="661"/>
      <c r="F100" s="21"/>
      <c r="G100" s="22"/>
      <c r="H100" s="34">
        <f>SUMIF(G17:G87,"sb(l)",H17:H87)</f>
        <v>67.900000000000006</v>
      </c>
      <c r="I100" s="34">
        <f>SUMIF(G17:G87,"sb(l)",I17:I87)</f>
        <v>0</v>
      </c>
      <c r="J100" s="34">
        <f>SUMIF(G17:G87,"sb(l)",J17:J87)</f>
        <v>0</v>
      </c>
      <c r="K100" s="11"/>
    </row>
    <row r="101" spans="1:18" s="3" customFormat="1" ht="14.25" customHeight="1">
      <c r="A101" s="637" t="s">
        <v>15</v>
      </c>
      <c r="B101" s="638"/>
      <c r="C101" s="638"/>
      <c r="D101" s="638"/>
      <c r="E101" s="638"/>
      <c r="F101" s="638"/>
      <c r="G101" s="639"/>
      <c r="H101" s="78">
        <f>H102+H104+H103</f>
        <v>0</v>
      </c>
      <c r="I101" s="78">
        <f>I102+I104+I103</f>
        <v>0</v>
      </c>
      <c r="J101" s="78">
        <f>J102+J104+J103</f>
        <v>0</v>
      </c>
      <c r="O101" s="2"/>
      <c r="P101" s="2"/>
      <c r="Q101" s="2"/>
      <c r="R101" s="2"/>
    </row>
    <row r="102" spans="1:18" s="3" customFormat="1" ht="14.25" customHeight="1">
      <c r="A102" s="640" t="s">
        <v>21</v>
      </c>
      <c r="B102" s="641"/>
      <c r="C102" s="641"/>
      <c r="D102" s="641"/>
      <c r="E102" s="641"/>
      <c r="F102" s="641"/>
      <c r="G102" s="642"/>
      <c r="H102" s="33">
        <f>SUMIF(G16:G87,"ES",H16:H87)</f>
        <v>0</v>
      </c>
      <c r="I102" s="33">
        <f>SUMIF(G15:G87,"ES",I15:I87)</f>
        <v>0</v>
      </c>
      <c r="J102" s="33">
        <f>SUMIF(G15:G87,"ES",J15:J87)</f>
        <v>0</v>
      </c>
      <c r="O102" s="2"/>
      <c r="P102" s="2"/>
      <c r="Q102" s="2"/>
      <c r="R102" s="2"/>
    </row>
    <row r="103" spans="1:18" s="3" customFormat="1" ht="14.25" customHeight="1">
      <c r="A103" s="643" t="s">
        <v>86</v>
      </c>
      <c r="B103" s="644"/>
      <c r="C103" s="644"/>
      <c r="D103" s="644"/>
      <c r="E103" s="644"/>
      <c r="F103" s="644"/>
      <c r="G103" s="645"/>
      <c r="H103" s="33">
        <f>SUMIF(G17:G87,"LRVB",H17:H87)</f>
        <v>0</v>
      </c>
      <c r="I103" s="179"/>
      <c r="J103" s="179"/>
      <c r="O103" s="2"/>
      <c r="P103" s="2"/>
      <c r="Q103" s="2"/>
      <c r="R103" s="2"/>
    </row>
    <row r="104" spans="1:18" s="3" customFormat="1" ht="16.5" customHeight="1">
      <c r="A104" s="640" t="s">
        <v>62</v>
      </c>
      <c r="B104" s="641"/>
      <c r="C104" s="641"/>
      <c r="D104" s="641"/>
      <c r="E104" s="641"/>
      <c r="F104" s="641"/>
      <c r="G104" s="642"/>
      <c r="H104" s="37">
        <f>SUMIF(G15:G87,"Kt",H15:H87)</f>
        <v>0</v>
      </c>
      <c r="I104" s="37">
        <f>SUMIF(G15:G87,"Kt",I15:I87)</f>
        <v>0</v>
      </c>
      <c r="J104" s="37">
        <f>SUMIF(G15:G87,"Kt",J15:J87)</f>
        <v>0</v>
      </c>
    </row>
    <row r="105" spans="1:18" s="3" customFormat="1" ht="18" customHeight="1" thickBot="1">
      <c r="A105" s="646" t="s">
        <v>16</v>
      </c>
      <c r="B105" s="647"/>
      <c r="C105" s="647"/>
      <c r="D105" s="647"/>
      <c r="E105" s="647"/>
      <c r="F105" s="647"/>
      <c r="G105" s="648"/>
      <c r="H105" s="79">
        <f>SUM(H91,H101)</f>
        <v>2331.1</v>
      </c>
      <c r="I105" s="79">
        <f>SUM(I91,I101)</f>
        <v>524.70000000000005</v>
      </c>
      <c r="J105" s="79">
        <f>SUM(J91,J101)</f>
        <v>319.39999999999998</v>
      </c>
    </row>
    <row r="106" spans="1:18" s="3" customFormat="1">
      <c r="D106" s="6"/>
      <c r="E106" s="6"/>
      <c r="F106" s="184"/>
      <c r="G106" s="185"/>
      <c r="H106" s="6"/>
      <c r="I106" s="6"/>
      <c r="J106" s="6"/>
      <c r="K106" s="6"/>
    </row>
    <row r="107" spans="1:18" s="3" customFormat="1">
      <c r="D107" s="6"/>
      <c r="E107" s="776" t="s">
        <v>143</v>
      </c>
      <c r="F107" s="776"/>
      <c r="G107" s="776"/>
      <c r="H107" s="776"/>
      <c r="I107" s="776"/>
      <c r="J107" s="776"/>
      <c r="K107" s="6"/>
    </row>
    <row r="108" spans="1:18" s="3" customFormat="1">
      <c r="D108" s="6"/>
      <c r="E108" s="6"/>
      <c r="F108" s="184"/>
      <c r="G108" s="185"/>
      <c r="H108" s="212"/>
      <c r="I108" s="6"/>
      <c r="J108" s="6"/>
      <c r="K108" s="6"/>
    </row>
    <row r="109" spans="1:18" s="3" customFormat="1">
      <c r="F109" s="4"/>
      <c r="G109" s="406"/>
    </row>
  </sheetData>
  <mergeCells count="110">
    <mergeCell ref="E107:J107"/>
    <mergeCell ref="B14:N14"/>
    <mergeCell ref="C15:K15"/>
    <mergeCell ref="A16:A20"/>
    <mergeCell ref="B16:B20"/>
    <mergeCell ref="C16:C20"/>
    <mergeCell ref="D16:D20"/>
    <mergeCell ref="E16:E20"/>
    <mergeCell ref="F16:F20"/>
    <mergeCell ref="D31:D33"/>
    <mergeCell ref="A34:A38"/>
    <mergeCell ref="B34:B38"/>
    <mergeCell ref="C34:C38"/>
    <mergeCell ref="D34:D38"/>
    <mergeCell ref="F21:F24"/>
    <mergeCell ref="C25:G25"/>
    <mergeCell ref="C26:K26"/>
    <mergeCell ref="D27:D28"/>
    <mergeCell ref="E27:E30"/>
    <mergeCell ref="F27:F30"/>
    <mergeCell ref="D29:D30"/>
    <mergeCell ref="A21:A24"/>
    <mergeCell ref="B21:B24"/>
    <mergeCell ref="C21:C24"/>
    <mergeCell ref="J9:J11"/>
    <mergeCell ref="K9:N9"/>
    <mergeCell ref="K10:K11"/>
    <mergeCell ref="L10:N10"/>
    <mergeCell ref="A12:K12"/>
    <mergeCell ref="A13:K13"/>
    <mergeCell ref="F9:F11"/>
    <mergeCell ref="G9:G11"/>
    <mergeCell ref="H9:H11"/>
    <mergeCell ref="I9:I11"/>
    <mergeCell ref="A9:A11"/>
    <mergeCell ref="B9:B11"/>
    <mergeCell ref="C9:C11"/>
    <mergeCell ref="D9:D11"/>
    <mergeCell ref="E9:E11"/>
    <mergeCell ref="D21:D24"/>
    <mergeCell ref="E21:E24"/>
    <mergeCell ref="D61:D63"/>
    <mergeCell ref="K62:K63"/>
    <mergeCell ref="D54:D55"/>
    <mergeCell ref="K56:K57"/>
    <mergeCell ref="D58:D60"/>
    <mergeCell ref="K59:K60"/>
    <mergeCell ref="I34:I38"/>
    <mergeCell ref="J34:J38"/>
    <mergeCell ref="D39:D41"/>
    <mergeCell ref="D45:D47"/>
    <mergeCell ref="E45:E47"/>
    <mergeCell ref="E34:E38"/>
    <mergeCell ref="F34:F38"/>
    <mergeCell ref="G34:G38"/>
    <mergeCell ref="H34:H38"/>
    <mergeCell ref="D49:D52"/>
    <mergeCell ref="E49:E52"/>
    <mergeCell ref="D42:D43"/>
    <mergeCell ref="E42:E43"/>
    <mergeCell ref="D56:D57"/>
    <mergeCell ref="E70:E72"/>
    <mergeCell ref="A73:A80"/>
    <mergeCell ref="B73:B80"/>
    <mergeCell ref="C73:C80"/>
    <mergeCell ref="D73:D80"/>
    <mergeCell ref="F73:F80"/>
    <mergeCell ref="C65:G65"/>
    <mergeCell ref="B66:G66"/>
    <mergeCell ref="B67:K67"/>
    <mergeCell ref="C68:K68"/>
    <mergeCell ref="A69:A72"/>
    <mergeCell ref="B69:B72"/>
    <mergeCell ref="C69:C72"/>
    <mergeCell ref="D69:D71"/>
    <mergeCell ref="F69:F72"/>
    <mergeCell ref="K70:K71"/>
    <mergeCell ref="E82:E84"/>
    <mergeCell ref="C85:G85"/>
    <mergeCell ref="B86:G86"/>
    <mergeCell ref="B87:G87"/>
    <mergeCell ref="E74:E80"/>
    <mergeCell ref="A81:A84"/>
    <mergeCell ref="B81:B84"/>
    <mergeCell ref="C81:C84"/>
    <mergeCell ref="D81:D83"/>
    <mergeCell ref="A98:G98"/>
    <mergeCell ref="A99:G99"/>
    <mergeCell ref="A101:G101"/>
    <mergeCell ref="A102:G102"/>
    <mergeCell ref="A103:G103"/>
    <mergeCell ref="A104:G104"/>
    <mergeCell ref="A105:G105"/>
    <mergeCell ref="K1:N1"/>
    <mergeCell ref="D5:K5"/>
    <mergeCell ref="A6:K6"/>
    <mergeCell ref="A7:K7"/>
    <mergeCell ref="M8:N8"/>
    <mergeCell ref="A93:G93"/>
    <mergeCell ref="A94:G94"/>
    <mergeCell ref="A95:G95"/>
    <mergeCell ref="A96:G96"/>
    <mergeCell ref="A97:G97"/>
    <mergeCell ref="A100:E100"/>
    <mergeCell ref="A88:K88"/>
    <mergeCell ref="A89:G89"/>
    <mergeCell ref="A90:G90"/>
    <mergeCell ref="A91:G91"/>
    <mergeCell ref="A92:G92"/>
    <mergeCell ref="F81:F84"/>
  </mergeCells>
  <printOptions horizontalCentered="1"/>
  <pageMargins left="0.78740157480314965" right="0.39370078740157483" top="0.39370078740157483" bottom="0.39370078740157483" header="0" footer="0"/>
  <pageSetup paperSize="9" scale="69" orientation="portrait" r:id="rId1"/>
  <headerFooter alignWithMargins="0"/>
  <rowBreaks count="1" manualBreakCount="1">
    <brk id="53"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06"/>
  <sheetViews>
    <sheetView zoomScaleNormal="100" zoomScaleSheetLayoutView="100" workbookViewId="0">
      <selection activeCell="X13" sqref="X13"/>
    </sheetView>
  </sheetViews>
  <sheetFormatPr defaultRowHeight="12.75"/>
  <cols>
    <col min="1" max="3" width="2.7109375" style="3" customWidth="1"/>
    <col min="4" max="4" width="30.42578125" style="3" customWidth="1"/>
    <col min="5" max="5" width="3.28515625" style="3" customWidth="1"/>
    <col min="6" max="6" width="3.140625" style="4" customWidth="1"/>
    <col min="7" max="7" width="7.7109375" style="513" customWidth="1"/>
    <col min="8" max="16" width="7.140625" style="3" customWidth="1"/>
    <col min="17" max="17" width="39.42578125" style="3" customWidth="1"/>
    <col min="18" max="20" width="4.28515625" style="3" customWidth="1"/>
    <col min="21" max="21" width="35" style="3" customWidth="1"/>
    <col min="22" max="16384" width="9.140625" style="2"/>
  </cols>
  <sheetData>
    <row r="1" spans="1:21">
      <c r="U1" s="218" t="s">
        <v>105</v>
      </c>
    </row>
    <row r="2" spans="1:21" ht="15" customHeight="1">
      <c r="E2" s="124"/>
      <c r="Q2" s="427"/>
      <c r="R2" s="428"/>
      <c r="S2" s="428"/>
      <c r="T2" s="428"/>
      <c r="U2" s="428"/>
    </row>
    <row r="3" spans="1:21" s="3" customFormat="1" ht="15" customHeight="1">
      <c r="A3" s="514"/>
      <c r="B3" s="514"/>
      <c r="C3" s="514"/>
      <c r="D3" s="651" t="s">
        <v>131</v>
      </c>
      <c r="E3" s="651"/>
      <c r="F3" s="651"/>
      <c r="G3" s="651"/>
      <c r="H3" s="651"/>
      <c r="I3" s="651"/>
      <c r="J3" s="651"/>
      <c r="K3" s="651"/>
      <c r="L3" s="651"/>
      <c r="M3" s="651"/>
      <c r="N3" s="651"/>
      <c r="O3" s="651"/>
      <c r="P3" s="651"/>
      <c r="Q3" s="651"/>
      <c r="R3" s="521"/>
      <c r="S3" s="521"/>
      <c r="T3" s="521"/>
      <c r="U3" s="521"/>
    </row>
    <row r="4" spans="1:21" ht="14.25" customHeight="1">
      <c r="A4" s="652" t="s">
        <v>26</v>
      </c>
      <c r="B4" s="652"/>
      <c r="C4" s="652"/>
      <c r="D4" s="652"/>
      <c r="E4" s="652"/>
      <c r="F4" s="652"/>
      <c r="G4" s="652"/>
      <c r="H4" s="652"/>
      <c r="I4" s="652"/>
      <c r="J4" s="652"/>
      <c r="K4" s="652"/>
      <c r="L4" s="652"/>
      <c r="M4" s="652"/>
      <c r="N4" s="652"/>
      <c r="O4" s="652"/>
      <c r="P4" s="652"/>
      <c r="Q4" s="652"/>
      <c r="R4" s="522"/>
      <c r="S4" s="522"/>
      <c r="T4" s="522"/>
      <c r="U4" s="522"/>
    </row>
    <row r="5" spans="1:21" ht="15.75" customHeight="1">
      <c r="A5" s="653" t="s">
        <v>53</v>
      </c>
      <c r="B5" s="653"/>
      <c r="C5" s="653"/>
      <c r="D5" s="653"/>
      <c r="E5" s="653"/>
      <c r="F5" s="653"/>
      <c r="G5" s="653"/>
      <c r="H5" s="653"/>
      <c r="I5" s="653"/>
      <c r="J5" s="653"/>
      <c r="K5" s="653"/>
      <c r="L5" s="653"/>
      <c r="M5" s="653"/>
      <c r="N5" s="653"/>
      <c r="O5" s="653"/>
      <c r="P5" s="653"/>
      <c r="Q5" s="653"/>
      <c r="R5" s="523"/>
      <c r="S5" s="523"/>
      <c r="T5" s="523"/>
      <c r="U5" s="523"/>
    </row>
    <row r="6" spans="1:21" ht="15" customHeight="1" thickBot="1">
      <c r="A6" s="6"/>
      <c r="B6" s="6"/>
      <c r="C6" s="6"/>
      <c r="D6" s="6"/>
      <c r="E6" s="6"/>
      <c r="F6" s="184"/>
      <c r="G6" s="520"/>
      <c r="H6" s="6"/>
      <c r="I6" s="6"/>
      <c r="J6" s="6"/>
      <c r="K6" s="6"/>
      <c r="L6" s="6"/>
      <c r="M6" s="6"/>
      <c r="N6" s="6"/>
      <c r="O6" s="6"/>
      <c r="P6" s="6"/>
      <c r="Q6" s="186"/>
      <c r="R6" s="52"/>
      <c r="S6" s="654" t="s">
        <v>51</v>
      </c>
      <c r="T6" s="654"/>
      <c r="U6" s="654"/>
    </row>
    <row r="7" spans="1:21" ht="39" customHeight="1">
      <c r="A7" s="767" t="s">
        <v>18</v>
      </c>
      <c r="B7" s="770" t="s">
        <v>0</v>
      </c>
      <c r="C7" s="770" t="s">
        <v>1</v>
      </c>
      <c r="D7" s="773" t="s">
        <v>12</v>
      </c>
      <c r="E7" s="770" t="s">
        <v>2</v>
      </c>
      <c r="F7" s="761" t="s">
        <v>3</v>
      </c>
      <c r="G7" s="764" t="s">
        <v>4</v>
      </c>
      <c r="H7" s="809" t="s">
        <v>111</v>
      </c>
      <c r="I7" s="813" t="s">
        <v>153</v>
      </c>
      <c r="J7" s="818" t="s">
        <v>103</v>
      </c>
      <c r="K7" s="809" t="s">
        <v>80</v>
      </c>
      <c r="L7" s="813" t="s">
        <v>107</v>
      </c>
      <c r="M7" s="818" t="s">
        <v>103</v>
      </c>
      <c r="N7" s="809" t="s">
        <v>109</v>
      </c>
      <c r="O7" s="813" t="s">
        <v>154</v>
      </c>
      <c r="P7" s="818" t="s">
        <v>103</v>
      </c>
      <c r="Q7" s="750" t="s">
        <v>11</v>
      </c>
      <c r="R7" s="751"/>
      <c r="S7" s="751"/>
      <c r="T7" s="751"/>
      <c r="U7" s="222"/>
    </row>
    <row r="8" spans="1:21" ht="21.75" customHeight="1">
      <c r="A8" s="768"/>
      <c r="B8" s="771"/>
      <c r="C8" s="771"/>
      <c r="D8" s="774"/>
      <c r="E8" s="771"/>
      <c r="F8" s="762"/>
      <c r="G8" s="765"/>
      <c r="H8" s="810"/>
      <c r="I8" s="814"/>
      <c r="J8" s="819"/>
      <c r="K8" s="810"/>
      <c r="L8" s="814"/>
      <c r="M8" s="819"/>
      <c r="N8" s="810"/>
      <c r="O8" s="814"/>
      <c r="P8" s="819"/>
      <c r="Q8" s="753" t="s">
        <v>12</v>
      </c>
      <c r="R8" s="755" t="s">
        <v>48</v>
      </c>
      <c r="S8" s="755"/>
      <c r="T8" s="755"/>
      <c r="U8" s="223" t="s">
        <v>104</v>
      </c>
    </row>
    <row r="9" spans="1:21" ht="71.25" customHeight="1" thickBot="1">
      <c r="A9" s="769"/>
      <c r="B9" s="772"/>
      <c r="C9" s="772"/>
      <c r="D9" s="775"/>
      <c r="E9" s="772"/>
      <c r="F9" s="763"/>
      <c r="G9" s="766"/>
      <c r="H9" s="811"/>
      <c r="I9" s="815"/>
      <c r="J9" s="820"/>
      <c r="K9" s="811"/>
      <c r="L9" s="815"/>
      <c r="M9" s="820"/>
      <c r="N9" s="811"/>
      <c r="O9" s="815"/>
      <c r="P9" s="820"/>
      <c r="Q9" s="754"/>
      <c r="R9" s="217" t="s">
        <v>56</v>
      </c>
      <c r="S9" s="217" t="s">
        <v>81</v>
      </c>
      <c r="T9" s="217" t="s">
        <v>110</v>
      </c>
      <c r="U9" s="224"/>
    </row>
    <row r="10" spans="1:21" s="8" customFormat="1" ht="14.25" customHeight="1">
      <c r="A10" s="757" t="s">
        <v>37</v>
      </c>
      <c r="B10" s="758"/>
      <c r="C10" s="758"/>
      <c r="D10" s="758"/>
      <c r="E10" s="758"/>
      <c r="F10" s="758"/>
      <c r="G10" s="758"/>
      <c r="H10" s="758"/>
      <c r="I10" s="758"/>
      <c r="J10" s="758"/>
      <c r="K10" s="758"/>
      <c r="L10" s="758"/>
      <c r="M10" s="758"/>
      <c r="N10" s="758"/>
      <c r="O10" s="758"/>
      <c r="P10" s="758"/>
      <c r="Q10" s="758"/>
      <c r="R10" s="495"/>
      <c r="S10" s="495"/>
      <c r="T10" s="495"/>
      <c r="U10" s="42"/>
    </row>
    <row r="11" spans="1:21" s="8" customFormat="1" ht="14.25" customHeight="1">
      <c r="A11" s="759" t="s">
        <v>27</v>
      </c>
      <c r="B11" s="760"/>
      <c r="C11" s="760"/>
      <c r="D11" s="760"/>
      <c r="E11" s="760"/>
      <c r="F11" s="760"/>
      <c r="G11" s="760"/>
      <c r="H11" s="760"/>
      <c r="I11" s="760"/>
      <c r="J11" s="760"/>
      <c r="K11" s="760"/>
      <c r="L11" s="760"/>
      <c r="M11" s="760"/>
      <c r="N11" s="760"/>
      <c r="O11" s="760"/>
      <c r="P11" s="760"/>
      <c r="Q11" s="760"/>
      <c r="R11" s="496"/>
      <c r="S11" s="496"/>
      <c r="T11" s="496"/>
      <c r="U11" s="43"/>
    </row>
    <row r="12" spans="1:21" ht="17.25" customHeight="1">
      <c r="A12" s="13" t="s">
        <v>5</v>
      </c>
      <c r="B12" s="777" t="s">
        <v>28</v>
      </c>
      <c r="C12" s="778"/>
      <c r="D12" s="778"/>
      <c r="E12" s="778"/>
      <c r="F12" s="778"/>
      <c r="G12" s="778"/>
      <c r="H12" s="778"/>
      <c r="I12" s="778"/>
      <c r="J12" s="778"/>
      <c r="K12" s="778"/>
      <c r="L12" s="778"/>
      <c r="M12" s="778"/>
      <c r="N12" s="778"/>
      <c r="O12" s="778"/>
      <c r="P12" s="778"/>
      <c r="Q12" s="778"/>
      <c r="R12" s="779"/>
      <c r="S12" s="779"/>
      <c r="T12" s="779"/>
      <c r="U12" s="780"/>
    </row>
    <row r="13" spans="1:21" ht="15.75" customHeight="1">
      <c r="A13" s="14" t="s">
        <v>5</v>
      </c>
      <c r="B13" s="10" t="s">
        <v>5</v>
      </c>
      <c r="C13" s="781" t="s">
        <v>29</v>
      </c>
      <c r="D13" s="782"/>
      <c r="E13" s="782"/>
      <c r="F13" s="782"/>
      <c r="G13" s="782"/>
      <c r="H13" s="782"/>
      <c r="I13" s="782"/>
      <c r="J13" s="782"/>
      <c r="K13" s="782"/>
      <c r="L13" s="782"/>
      <c r="M13" s="782"/>
      <c r="N13" s="782"/>
      <c r="O13" s="782"/>
      <c r="P13" s="782"/>
      <c r="Q13" s="782"/>
      <c r="R13" s="497"/>
      <c r="S13" s="497"/>
      <c r="T13" s="497"/>
      <c r="U13" s="44"/>
    </row>
    <row r="14" spans="1:21" ht="15" customHeight="1">
      <c r="A14" s="690" t="s">
        <v>5</v>
      </c>
      <c r="B14" s="783" t="s">
        <v>5</v>
      </c>
      <c r="C14" s="696" t="s">
        <v>5</v>
      </c>
      <c r="D14" s="785" t="s">
        <v>35</v>
      </c>
      <c r="E14" s="787" t="s">
        <v>39</v>
      </c>
      <c r="F14" s="789" t="s">
        <v>33</v>
      </c>
      <c r="G14" s="122" t="s">
        <v>22</v>
      </c>
      <c r="H14" s="528">
        <v>35.5</v>
      </c>
      <c r="I14" s="160">
        <v>35.5</v>
      </c>
      <c r="J14" s="529"/>
      <c r="K14" s="269">
        <v>35.5</v>
      </c>
      <c r="L14" s="160">
        <v>35.5</v>
      </c>
      <c r="M14" s="269">
        <v>0</v>
      </c>
      <c r="N14" s="528">
        <v>35</v>
      </c>
      <c r="O14" s="160">
        <v>35</v>
      </c>
      <c r="P14" s="529"/>
      <c r="Q14" s="27" t="s">
        <v>93</v>
      </c>
      <c r="R14" s="132">
        <v>60</v>
      </c>
      <c r="S14" s="281">
        <v>60</v>
      </c>
      <c r="T14" s="281">
        <v>60</v>
      </c>
      <c r="U14" s="134"/>
    </row>
    <row r="15" spans="1:21" ht="27" customHeight="1">
      <c r="A15" s="690"/>
      <c r="B15" s="783"/>
      <c r="C15" s="696"/>
      <c r="D15" s="785"/>
      <c r="E15" s="787"/>
      <c r="F15" s="789"/>
      <c r="G15" s="214"/>
      <c r="H15" s="506"/>
      <c r="I15" s="498"/>
      <c r="J15" s="525"/>
      <c r="K15" s="35"/>
      <c r="L15" s="498"/>
      <c r="M15" s="35"/>
      <c r="N15" s="506"/>
      <c r="O15" s="498"/>
      <c r="P15" s="525"/>
      <c r="Q15" s="20" t="s">
        <v>50</v>
      </c>
      <c r="R15" s="133">
        <v>2</v>
      </c>
      <c r="S15" s="133">
        <v>1</v>
      </c>
      <c r="T15" s="133">
        <v>2</v>
      </c>
      <c r="U15" s="539"/>
    </row>
    <row r="16" spans="1:21" ht="25.5" customHeight="1">
      <c r="A16" s="690"/>
      <c r="B16" s="783"/>
      <c r="C16" s="696"/>
      <c r="D16" s="785"/>
      <c r="E16" s="787"/>
      <c r="F16" s="789"/>
      <c r="G16" s="214"/>
      <c r="H16" s="506"/>
      <c r="I16" s="498"/>
      <c r="J16" s="525"/>
      <c r="K16" s="35"/>
      <c r="L16" s="498"/>
      <c r="M16" s="35"/>
      <c r="N16" s="506"/>
      <c r="O16" s="498"/>
      <c r="P16" s="525"/>
      <c r="Q16" s="195" t="s">
        <v>44</v>
      </c>
      <c r="R16" s="196">
        <v>60</v>
      </c>
      <c r="S16" s="196">
        <v>60</v>
      </c>
      <c r="T16" s="196">
        <v>60</v>
      </c>
      <c r="U16" s="540"/>
    </row>
    <row r="17" spans="1:22" ht="17.25" customHeight="1">
      <c r="A17" s="690"/>
      <c r="B17" s="783"/>
      <c r="C17" s="696"/>
      <c r="D17" s="785"/>
      <c r="E17" s="787"/>
      <c r="F17" s="789"/>
      <c r="G17" s="246"/>
      <c r="H17" s="40"/>
      <c r="I17" s="250"/>
      <c r="J17" s="402"/>
      <c r="K17" s="36"/>
      <c r="L17" s="250"/>
      <c r="M17" s="36"/>
      <c r="N17" s="40"/>
      <c r="O17" s="250"/>
      <c r="P17" s="402"/>
      <c r="Q17" s="187" t="s">
        <v>92</v>
      </c>
      <c r="R17" s="203">
        <v>1100</v>
      </c>
      <c r="S17" s="203">
        <v>1100</v>
      </c>
      <c r="T17" s="203">
        <v>1100</v>
      </c>
      <c r="U17" s="541"/>
    </row>
    <row r="18" spans="1:22" ht="16.5" customHeight="1" thickBot="1">
      <c r="A18" s="691"/>
      <c r="B18" s="784"/>
      <c r="C18" s="697"/>
      <c r="D18" s="786"/>
      <c r="E18" s="788"/>
      <c r="F18" s="790"/>
      <c r="G18" s="59" t="s">
        <v>6</v>
      </c>
      <c r="H18" s="81">
        <f t="shared" ref="H18:I18" si="0">SUM(H14:H16)</f>
        <v>35.5</v>
      </c>
      <c r="I18" s="86">
        <f t="shared" si="0"/>
        <v>35.5</v>
      </c>
      <c r="J18" s="103"/>
      <c r="K18" s="81">
        <f t="shared" ref="K18:M18" si="1">SUM(K14:K16)</f>
        <v>35.5</v>
      </c>
      <c r="L18" s="86">
        <f t="shared" ref="L18" si="2">SUM(L14:L16)</f>
        <v>35.5</v>
      </c>
      <c r="M18" s="211">
        <f t="shared" si="1"/>
        <v>0</v>
      </c>
      <c r="N18" s="81">
        <f t="shared" ref="N18:P18" si="3">SUM(N14:N16)</f>
        <v>35</v>
      </c>
      <c r="O18" s="86">
        <f t="shared" ref="O18" si="4">SUM(O14:O16)</f>
        <v>35</v>
      </c>
      <c r="P18" s="103">
        <f t="shared" si="3"/>
        <v>0</v>
      </c>
      <c r="Q18" s="175"/>
      <c r="R18" s="176"/>
      <c r="S18" s="176"/>
      <c r="T18" s="176"/>
      <c r="U18" s="199"/>
    </row>
    <row r="19" spans="1:22" ht="28.5" customHeight="1">
      <c r="A19" s="689" t="s">
        <v>5</v>
      </c>
      <c r="B19" s="805" t="s">
        <v>5</v>
      </c>
      <c r="C19" s="695" t="s">
        <v>7</v>
      </c>
      <c r="D19" s="716" t="s">
        <v>73</v>
      </c>
      <c r="E19" s="717" t="s">
        <v>41</v>
      </c>
      <c r="F19" s="795" t="s">
        <v>33</v>
      </c>
      <c r="G19" s="24" t="s">
        <v>22</v>
      </c>
      <c r="H19" s="106">
        <v>1.1000000000000001</v>
      </c>
      <c r="I19" s="101">
        <v>1.1000000000000001</v>
      </c>
      <c r="J19" s="530"/>
      <c r="K19" s="106"/>
      <c r="L19" s="101"/>
      <c r="M19" s="102"/>
      <c r="N19" s="106"/>
      <c r="O19" s="101"/>
      <c r="P19" s="530"/>
      <c r="Q19" s="202" t="s">
        <v>127</v>
      </c>
      <c r="R19" s="178" t="s">
        <v>82</v>
      </c>
      <c r="S19" s="125"/>
      <c r="T19" s="125"/>
      <c r="U19" s="535"/>
    </row>
    <row r="20" spans="1:22" ht="16.5" customHeight="1">
      <c r="A20" s="690"/>
      <c r="B20" s="783"/>
      <c r="C20" s="696"/>
      <c r="D20" s="705"/>
      <c r="E20" s="718"/>
      <c r="F20" s="789"/>
      <c r="G20" s="214" t="s">
        <v>77</v>
      </c>
      <c r="H20" s="506">
        <v>6.3</v>
      </c>
      <c r="I20" s="498">
        <v>6.3</v>
      </c>
      <c r="J20" s="525"/>
      <c r="K20" s="506"/>
      <c r="L20" s="498"/>
      <c r="M20" s="35"/>
      <c r="N20" s="506"/>
      <c r="O20" s="498"/>
      <c r="P20" s="525"/>
      <c r="Q20" s="353" t="s">
        <v>144</v>
      </c>
      <c r="R20" s="355" t="s">
        <v>126</v>
      </c>
      <c r="S20" s="356"/>
      <c r="T20" s="537"/>
      <c r="U20" s="542"/>
    </row>
    <row r="21" spans="1:22" ht="24.75" customHeight="1">
      <c r="A21" s="690"/>
      <c r="B21" s="783"/>
      <c r="C21" s="696"/>
      <c r="D21" s="705"/>
      <c r="E21" s="718"/>
      <c r="F21" s="789"/>
      <c r="G21" s="246"/>
      <c r="H21" s="40"/>
      <c r="I21" s="250"/>
      <c r="J21" s="402"/>
      <c r="K21" s="40"/>
      <c r="L21" s="250"/>
      <c r="M21" s="36"/>
      <c r="N21" s="40"/>
      <c r="O21" s="250"/>
      <c r="P21" s="402"/>
      <c r="Q21" s="397" t="s">
        <v>128</v>
      </c>
      <c r="R21" s="359" t="s">
        <v>82</v>
      </c>
      <c r="S21" s="354"/>
      <c r="T21" s="354"/>
      <c r="U21" s="535"/>
    </row>
    <row r="22" spans="1:22" ht="15.75" customHeight="1" thickBot="1">
      <c r="A22" s="691"/>
      <c r="B22" s="784"/>
      <c r="C22" s="697"/>
      <c r="D22" s="706"/>
      <c r="E22" s="719"/>
      <c r="F22" s="790"/>
      <c r="G22" s="12" t="s">
        <v>6</v>
      </c>
      <c r="H22" s="81">
        <f>SUM(H19:H21)</f>
        <v>7.4</v>
      </c>
      <c r="I22" s="86">
        <f>SUM(I19:I21)</f>
        <v>7.4</v>
      </c>
      <c r="J22" s="103"/>
      <c r="K22" s="81">
        <f t="shared" ref="K22:P22" si="5">SUM(K19:K21)</f>
        <v>0</v>
      </c>
      <c r="L22" s="86">
        <f t="shared" si="5"/>
        <v>0</v>
      </c>
      <c r="M22" s="211">
        <f t="shared" si="5"/>
        <v>0</v>
      </c>
      <c r="N22" s="81">
        <f t="shared" si="5"/>
        <v>0</v>
      </c>
      <c r="O22" s="86">
        <f t="shared" si="5"/>
        <v>0</v>
      </c>
      <c r="P22" s="103">
        <f t="shared" si="5"/>
        <v>0</v>
      </c>
      <c r="Q22" s="358"/>
      <c r="R22" s="177"/>
      <c r="S22" s="216"/>
      <c r="T22" s="538"/>
      <c r="U22" s="225"/>
    </row>
    <row r="23" spans="1:22" ht="16.5" customHeight="1" thickBot="1">
      <c r="A23" s="15" t="s">
        <v>5</v>
      </c>
      <c r="B23" s="30" t="s">
        <v>5</v>
      </c>
      <c r="C23" s="680" t="s">
        <v>8</v>
      </c>
      <c r="D23" s="681"/>
      <c r="E23" s="681"/>
      <c r="F23" s="681"/>
      <c r="G23" s="796"/>
      <c r="H23" s="87">
        <f>H22+H18</f>
        <v>42.9</v>
      </c>
      <c r="I23" s="220">
        <f>I22+I18</f>
        <v>42.9</v>
      </c>
      <c r="J23" s="219"/>
      <c r="K23" s="87">
        <f t="shared" ref="K23:P23" si="6">K22+K18</f>
        <v>35.5</v>
      </c>
      <c r="L23" s="220">
        <f t="shared" si="6"/>
        <v>35.5</v>
      </c>
      <c r="M23" s="221">
        <f t="shared" si="6"/>
        <v>0</v>
      </c>
      <c r="N23" s="87">
        <f t="shared" si="6"/>
        <v>35</v>
      </c>
      <c r="O23" s="220">
        <f t="shared" si="6"/>
        <v>35</v>
      </c>
      <c r="P23" s="219">
        <f t="shared" si="6"/>
        <v>0</v>
      </c>
      <c r="Q23" s="261"/>
      <c r="R23" s="262"/>
      <c r="S23" s="262"/>
      <c r="T23" s="262"/>
      <c r="U23" s="50"/>
    </row>
    <row r="24" spans="1:22" ht="14.25" customHeight="1" thickBot="1">
      <c r="A24" s="15" t="s">
        <v>5</v>
      </c>
      <c r="B24" s="30" t="s">
        <v>7</v>
      </c>
      <c r="C24" s="797" t="s">
        <v>30</v>
      </c>
      <c r="D24" s="798"/>
      <c r="E24" s="798"/>
      <c r="F24" s="798"/>
      <c r="G24" s="798"/>
      <c r="H24" s="798"/>
      <c r="I24" s="798"/>
      <c r="J24" s="798"/>
      <c r="K24" s="798"/>
      <c r="L24" s="798"/>
      <c r="M24" s="798"/>
      <c r="N24" s="798"/>
      <c r="O24" s="798"/>
      <c r="P24" s="798"/>
      <c r="Q24" s="798"/>
      <c r="R24" s="499"/>
      <c r="S24" s="499"/>
      <c r="T24" s="499"/>
      <c r="U24" s="49"/>
    </row>
    <row r="25" spans="1:22" ht="13.5" customHeight="1">
      <c r="A25" s="490" t="s">
        <v>5</v>
      </c>
      <c r="B25" s="511" t="s">
        <v>7</v>
      </c>
      <c r="C25" s="493" t="s">
        <v>5</v>
      </c>
      <c r="D25" s="799" t="s">
        <v>99</v>
      </c>
      <c r="E25" s="800" t="s">
        <v>40</v>
      </c>
      <c r="F25" s="802" t="s">
        <v>33</v>
      </c>
      <c r="G25" s="205" t="s">
        <v>22</v>
      </c>
      <c r="H25" s="206">
        <v>157.30000000000001</v>
      </c>
      <c r="I25" s="226">
        <v>157.30000000000001</v>
      </c>
      <c r="J25" s="229"/>
      <c r="K25" s="206">
        <v>152.69999999999999</v>
      </c>
      <c r="L25" s="226">
        <v>152.69999999999999</v>
      </c>
      <c r="M25" s="229"/>
      <c r="N25" s="206">
        <v>172.4</v>
      </c>
      <c r="O25" s="226">
        <v>172.4</v>
      </c>
      <c r="P25" s="229"/>
      <c r="Q25" s="208"/>
      <c r="R25" s="70"/>
      <c r="S25" s="392"/>
      <c r="T25" s="68"/>
      <c r="U25" s="806" t="s">
        <v>161</v>
      </c>
    </row>
    <row r="26" spans="1:22" ht="16.5" customHeight="1">
      <c r="A26" s="491"/>
      <c r="B26" s="503"/>
      <c r="C26" s="494"/>
      <c r="D26" s="791"/>
      <c r="E26" s="801"/>
      <c r="F26" s="803"/>
      <c r="G26" s="505" t="s">
        <v>74</v>
      </c>
      <c r="H26" s="83">
        <v>29.6</v>
      </c>
      <c r="I26" s="291">
        <v>29.4</v>
      </c>
      <c r="J26" s="292">
        <f>I26-H26</f>
        <v>-0.2</v>
      </c>
      <c r="K26" s="83"/>
      <c r="L26" s="227"/>
      <c r="M26" s="230"/>
      <c r="N26" s="89"/>
      <c r="O26" s="228"/>
      <c r="P26" s="231"/>
      <c r="Q26" s="127"/>
      <c r="R26" s="93"/>
      <c r="S26" s="278"/>
      <c r="T26" s="69"/>
      <c r="U26" s="808"/>
      <c r="V26" s="593"/>
    </row>
    <row r="27" spans="1:22" ht="28.5" customHeight="1">
      <c r="A27" s="491"/>
      <c r="B27" s="503"/>
      <c r="C27" s="494"/>
      <c r="D27" s="745" t="s">
        <v>122</v>
      </c>
      <c r="E27" s="801"/>
      <c r="F27" s="803"/>
      <c r="G27" s="403"/>
      <c r="H27" s="543"/>
      <c r="I27" s="547"/>
      <c r="J27" s="524"/>
      <c r="K27" s="543"/>
      <c r="L27" s="547"/>
      <c r="M27" s="524"/>
      <c r="N27" s="506"/>
      <c r="O27" s="498"/>
      <c r="P27" s="525"/>
      <c r="Q27" s="118" t="s">
        <v>88</v>
      </c>
      <c r="R27" s="71">
        <v>10</v>
      </c>
      <c r="S27" s="271">
        <v>10</v>
      </c>
      <c r="T27" s="275">
        <v>10</v>
      </c>
      <c r="U27" s="808"/>
    </row>
    <row r="28" spans="1:22" ht="30" customHeight="1">
      <c r="A28" s="491"/>
      <c r="B28" s="503"/>
      <c r="C28" s="494"/>
      <c r="D28" s="804"/>
      <c r="E28" s="801"/>
      <c r="F28" s="803"/>
      <c r="G28" s="505"/>
      <c r="H28" s="506"/>
      <c r="I28" s="498"/>
      <c r="J28" s="525"/>
      <c r="K28" s="506"/>
      <c r="L28" s="498"/>
      <c r="M28" s="525"/>
      <c r="N28" s="506"/>
      <c r="O28" s="498"/>
      <c r="P28" s="525"/>
      <c r="Q28" s="114" t="s">
        <v>66</v>
      </c>
      <c r="R28" s="100">
        <v>10</v>
      </c>
      <c r="S28" s="272">
        <v>10</v>
      </c>
      <c r="T28" s="549">
        <v>10</v>
      </c>
      <c r="U28" s="624"/>
    </row>
    <row r="29" spans="1:22" ht="26.25" customHeight="1">
      <c r="A29" s="491"/>
      <c r="B29" s="503"/>
      <c r="C29" s="494"/>
      <c r="D29" s="745" t="s">
        <v>121</v>
      </c>
      <c r="E29" s="193"/>
      <c r="F29" s="501"/>
      <c r="G29" s="505"/>
      <c r="H29" s="506"/>
      <c r="I29" s="498"/>
      <c r="J29" s="525"/>
      <c r="K29" s="506"/>
      <c r="L29" s="498"/>
      <c r="M29" s="525"/>
      <c r="N29" s="506"/>
      <c r="O29" s="498"/>
      <c r="P29" s="525"/>
      <c r="Q29" s="361" t="s">
        <v>123</v>
      </c>
      <c r="R29" s="61">
        <v>5</v>
      </c>
      <c r="S29" s="275">
        <v>5</v>
      </c>
      <c r="T29" s="275">
        <v>5</v>
      </c>
      <c r="U29" s="623"/>
    </row>
    <row r="30" spans="1:22" ht="16.5" customHeight="1">
      <c r="A30" s="491"/>
      <c r="B30" s="503"/>
      <c r="C30" s="494"/>
      <c r="D30" s="742"/>
      <c r="E30" s="193"/>
      <c r="F30" s="501"/>
      <c r="G30" s="505"/>
      <c r="H30" s="506"/>
      <c r="I30" s="498"/>
      <c r="J30" s="525"/>
      <c r="K30" s="506"/>
      <c r="L30" s="498"/>
      <c r="M30" s="525"/>
      <c r="N30" s="506"/>
      <c r="O30" s="498"/>
      <c r="P30" s="525"/>
      <c r="Q30" s="366" t="s">
        <v>114</v>
      </c>
      <c r="R30" s="367">
        <v>50</v>
      </c>
      <c r="S30" s="368">
        <v>50</v>
      </c>
      <c r="T30" s="550">
        <v>50</v>
      </c>
      <c r="U30" s="557"/>
    </row>
    <row r="31" spans="1:22" ht="27.75" customHeight="1">
      <c r="A31" s="491"/>
      <c r="B31" s="503"/>
      <c r="C31" s="494"/>
      <c r="D31" s="791"/>
      <c r="E31" s="193"/>
      <c r="F31" s="501"/>
      <c r="G31" s="505"/>
      <c r="H31" s="506"/>
      <c r="I31" s="498"/>
      <c r="J31" s="525"/>
      <c r="K31" s="506"/>
      <c r="L31" s="498"/>
      <c r="M31" s="525"/>
      <c r="N31" s="506"/>
      <c r="O31" s="498"/>
      <c r="P31" s="525"/>
      <c r="Q31" s="362" t="s">
        <v>145</v>
      </c>
      <c r="R31" s="363">
        <v>1</v>
      </c>
      <c r="S31" s="364">
        <v>1</v>
      </c>
      <c r="T31" s="551">
        <v>1</v>
      </c>
      <c r="U31" s="558"/>
    </row>
    <row r="32" spans="1:22" ht="25.5" customHeight="1">
      <c r="A32" s="690"/>
      <c r="B32" s="693"/>
      <c r="C32" s="792"/>
      <c r="D32" s="793" t="s">
        <v>36</v>
      </c>
      <c r="E32" s="736" t="s">
        <v>47</v>
      </c>
      <c r="F32" s="738"/>
      <c r="G32" s="739"/>
      <c r="H32" s="812"/>
      <c r="I32" s="816"/>
      <c r="J32" s="525"/>
      <c r="K32" s="812"/>
      <c r="L32" s="816"/>
      <c r="M32" s="817"/>
      <c r="N32" s="812"/>
      <c r="O32" s="816"/>
      <c r="P32" s="817"/>
      <c r="Q32" s="164" t="s">
        <v>52</v>
      </c>
      <c r="R32" s="97">
        <v>140</v>
      </c>
      <c r="S32" s="273">
        <v>150</v>
      </c>
      <c r="T32" s="552">
        <v>150</v>
      </c>
      <c r="U32" s="284"/>
    </row>
    <row r="33" spans="1:21" ht="27.75" customHeight="1">
      <c r="A33" s="690"/>
      <c r="B33" s="693"/>
      <c r="C33" s="792"/>
      <c r="D33" s="794"/>
      <c r="E33" s="737"/>
      <c r="F33" s="738"/>
      <c r="G33" s="739"/>
      <c r="H33" s="812"/>
      <c r="I33" s="816"/>
      <c r="J33" s="525"/>
      <c r="K33" s="812"/>
      <c r="L33" s="816"/>
      <c r="M33" s="817"/>
      <c r="N33" s="812"/>
      <c r="O33" s="816"/>
      <c r="P33" s="817"/>
      <c r="Q33" s="165" t="s">
        <v>42</v>
      </c>
      <c r="R33" s="62">
        <v>30</v>
      </c>
      <c r="S33" s="274">
        <v>30</v>
      </c>
      <c r="T33" s="553">
        <v>30</v>
      </c>
      <c r="U33" s="284"/>
    </row>
    <row r="34" spans="1:21" ht="27.75" customHeight="1">
      <c r="A34" s="690"/>
      <c r="B34" s="693"/>
      <c r="C34" s="792"/>
      <c r="D34" s="794"/>
      <c r="E34" s="737"/>
      <c r="F34" s="738"/>
      <c r="G34" s="739"/>
      <c r="H34" s="812"/>
      <c r="I34" s="816"/>
      <c r="J34" s="525"/>
      <c r="K34" s="812"/>
      <c r="L34" s="816"/>
      <c r="M34" s="817"/>
      <c r="N34" s="812"/>
      <c r="O34" s="816"/>
      <c r="P34" s="817"/>
      <c r="Q34" s="165" t="s">
        <v>89</v>
      </c>
      <c r="R34" s="62">
        <v>40</v>
      </c>
      <c r="S34" s="274">
        <v>40</v>
      </c>
      <c r="T34" s="553">
        <v>40</v>
      </c>
      <c r="U34" s="284"/>
    </row>
    <row r="35" spans="1:21" ht="28.5" customHeight="1">
      <c r="A35" s="690"/>
      <c r="B35" s="693"/>
      <c r="C35" s="792"/>
      <c r="D35" s="794"/>
      <c r="E35" s="737"/>
      <c r="F35" s="738"/>
      <c r="G35" s="739"/>
      <c r="H35" s="812"/>
      <c r="I35" s="816"/>
      <c r="J35" s="525"/>
      <c r="K35" s="812"/>
      <c r="L35" s="816"/>
      <c r="M35" s="817"/>
      <c r="N35" s="812"/>
      <c r="O35" s="816"/>
      <c r="P35" s="817"/>
      <c r="Q35" s="166" t="s">
        <v>65</v>
      </c>
      <c r="R35" s="62">
        <v>3</v>
      </c>
      <c r="S35" s="274">
        <v>3</v>
      </c>
      <c r="T35" s="553">
        <v>3</v>
      </c>
      <c r="U35" s="284"/>
    </row>
    <row r="36" spans="1:21" ht="38.25" customHeight="1">
      <c r="A36" s="690"/>
      <c r="B36" s="693"/>
      <c r="C36" s="792"/>
      <c r="D36" s="794"/>
      <c r="E36" s="737"/>
      <c r="F36" s="738"/>
      <c r="G36" s="739"/>
      <c r="H36" s="812"/>
      <c r="I36" s="816"/>
      <c r="J36" s="525"/>
      <c r="K36" s="812"/>
      <c r="L36" s="816"/>
      <c r="M36" s="817"/>
      <c r="N36" s="812"/>
      <c r="O36" s="816"/>
      <c r="P36" s="817"/>
      <c r="Q36" s="164" t="s">
        <v>147</v>
      </c>
      <c r="R36" s="393">
        <v>12</v>
      </c>
      <c r="S36" s="394">
        <v>12</v>
      </c>
      <c r="T36" s="394">
        <v>12</v>
      </c>
      <c r="U36" s="559"/>
    </row>
    <row r="37" spans="1:21" ht="30" customHeight="1">
      <c r="A37" s="491"/>
      <c r="B37" s="503"/>
      <c r="C37" s="494"/>
      <c r="D37" s="731" t="s">
        <v>91</v>
      </c>
      <c r="E37" s="500"/>
      <c r="F37" s="501"/>
      <c r="G37" s="505"/>
      <c r="H37" s="506"/>
      <c r="I37" s="498"/>
      <c r="J37" s="525"/>
      <c r="K37" s="506"/>
      <c r="L37" s="498"/>
      <c r="M37" s="525"/>
      <c r="N37" s="506"/>
      <c r="O37" s="498"/>
      <c r="P37" s="525"/>
      <c r="Q37" s="370" t="s">
        <v>146</v>
      </c>
      <c r="R37" s="371">
        <v>1</v>
      </c>
      <c r="S37" s="371">
        <v>5</v>
      </c>
      <c r="T37" s="531">
        <v>5</v>
      </c>
      <c r="U37" s="167"/>
    </row>
    <row r="38" spans="1:21" ht="27.75" customHeight="1">
      <c r="A38" s="491"/>
      <c r="B38" s="503"/>
      <c r="C38" s="494"/>
      <c r="D38" s="731"/>
      <c r="E38" s="500"/>
      <c r="F38" s="501"/>
      <c r="G38" s="505"/>
      <c r="H38" s="506"/>
      <c r="I38" s="498"/>
      <c r="J38" s="525"/>
      <c r="K38" s="506"/>
      <c r="L38" s="498"/>
      <c r="M38" s="525"/>
      <c r="N38" s="506"/>
      <c r="O38" s="498"/>
      <c r="P38" s="525"/>
      <c r="Q38" s="161" t="s">
        <v>116</v>
      </c>
      <c r="R38" s="162"/>
      <c r="S38" s="162">
        <v>1</v>
      </c>
      <c r="T38" s="532">
        <v>1</v>
      </c>
      <c r="U38" s="167"/>
    </row>
    <row r="39" spans="1:21" ht="27.75" customHeight="1">
      <c r="A39" s="491"/>
      <c r="B39" s="503"/>
      <c r="C39" s="494"/>
      <c r="D39" s="731"/>
      <c r="E39" s="500"/>
      <c r="F39" s="501"/>
      <c r="G39" s="505"/>
      <c r="H39" s="506"/>
      <c r="I39" s="498"/>
      <c r="J39" s="525"/>
      <c r="K39" s="506"/>
      <c r="L39" s="498"/>
      <c r="M39" s="525"/>
      <c r="N39" s="506"/>
      <c r="O39" s="498"/>
      <c r="P39" s="525"/>
      <c r="Q39" s="163" t="s">
        <v>117</v>
      </c>
      <c r="R39" s="93">
        <v>12</v>
      </c>
      <c r="S39" s="93">
        <v>1</v>
      </c>
      <c r="T39" s="158"/>
      <c r="U39" s="167"/>
    </row>
    <row r="40" spans="1:21" ht="15.75" customHeight="1">
      <c r="A40" s="19"/>
      <c r="B40" s="503"/>
      <c r="C40" s="115"/>
      <c r="D40" s="745" t="s">
        <v>69</v>
      </c>
      <c r="E40" s="733" t="s">
        <v>47</v>
      </c>
      <c r="F40" s="504"/>
      <c r="G40" s="76"/>
      <c r="H40" s="506"/>
      <c r="I40" s="498"/>
      <c r="J40" s="525"/>
      <c r="K40" s="506"/>
      <c r="L40" s="498"/>
      <c r="M40" s="525"/>
      <c r="N40" s="506"/>
      <c r="O40" s="498"/>
      <c r="P40" s="525"/>
      <c r="Q40" s="294" t="s">
        <v>137</v>
      </c>
      <c r="R40" s="94">
        <v>11</v>
      </c>
      <c r="S40" s="293"/>
      <c r="T40" s="98"/>
      <c r="U40" s="199"/>
    </row>
    <row r="41" spans="1:21" ht="27.75" customHeight="1">
      <c r="A41" s="19"/>
      <c r="B41" s="503"/>
      <c r="C41" s="115"/>
      <c r="D41" s="742"/>
      <c r="E41" s="744"/>
      <c r="F41" s="504"/>
      <c r="G41" s="76"/>
      <c r="H41" s="506"/>
      <c r="I41" s="498"/>
      <c r="J41" s="525"/>
      <c r="K41" s="506"/>
      <c r="L41" s="498"/>
      <c r="M41" s="525"/>
      <c r="N41" s="506"/>
      <c r="O41" s="498"/>
      <c r="P41" s="525"/>
      <c r="Q41" s="469" t="s">
        <v>139</v>
      </c>
      <c r="R41" s="478">
        <v>10</v>
      </c>
      <c r="S41" s="479"/>
      <c r="T41" s="554"/>
      <c r="U41" s="199"/>
    </row>
    <row r="42" spans="1:21" ht="27.75" customHeight="1">
      <c r="A42" s="19"/>
      <c r="B42" s="503"/>
      <c r="C42" s="115"/>
      <c r="D42" s="519"/>
      <c r="E42" s="516"/>
      <c r="F42" s="504"/>
      <c r="G42" s="76"/>
      <c r="H42" s="506"/>
      <c r="I42" s="498"/>
      <c r="J42" s="525"/>
      <c r="K42" s="506"/>
      <c r="L42" s="498"/>
      <c r="M42" s="525"/>
      <c r="N42" s="506"/>
      <c r="O42" s="498"/>
      <c r="P42" s="525"/>
      <c r="Q42" s="128" t="s">
        <v>148</v>
      </c>
      <c r="R42" s="198"/>
      <c r="S42" s="293">
        <v>1</v>
      </c>
      <c r="T42" s="98">
        <v>1</v>
      </c>
      <c r="U42" s="199"/>
    </row>
    <row r="43" spans="1:21" ht="25.5" customHeight="1">
      <c r="A43" s="19"/>
      <c r="B43" s="503"/>
      <c r="C43" s="115"/>
      <c r="D43" s="705" t="s">
        <v>70</v>
      </c>
      <c r="E43" s="733" t="s">
        <v>47</v>
      </c>
      <c r="F43" s="91"/>
      <c r="G43" s="76"/>
      <c r="H43" s="506"/>
      <c r="I43" s="498"/>
      <c r="J43" s="525"/>
      <c r="K43" s="506"/>
      <c r="L43" s="498"/>
      <c r="M43" s="525"/>
      <c r="N43" s="506"/>
      <c r="O43" s="498"/>
      <c r="P43" s="525"/>
      <c r="Q43" s="374" t="s">
        <v>149</v>
      </c>
      <c r="R43" s="121">
        <v>4</v>
      </c>
      <c r="S43" s="276">
        <v>4</v>
      </c>
      <c r="T43" s="555">
        <v>4</v>
      </c>
      <c r="U43" s="199"/>
    </row>
    <row r="44" spans="1:21" ht="25.5" customHeight="1">
      <c r="A44" s="19"/>
      <c r="B44" s="503"/>
      <c r="C44" s="115"/>
      <c r="D44" s="705"/>
      <c r="E44" s="734"/>
      <c r="F44" s="91"/>
      <c r="G44" s="76"/>
      <c r="H44" s="506"/>
      <c r="I44" s="498"/>
      <c r="J44" s="525"/>
      <c r="K44" s="506"/>
      <c r="L44" s="498"/>
      <c r="M44" s="525"/>
      <c r="N44" s="506"/>
      <c r="O44" s="498"/>
      <c r="P44" s="525"/>
      <c r="Q44" s="372" t="s">
        <v>120</v>
      </c>
      <c r="R44" s="373">
        <v>1</v>
      </c>
      <c r="S44" s="1">
        <v>1</v>
      </c>
      <c r="T44" s="556">
        <v>1</v>
      </c>
      <c r="U44" s="172"/>
    </row>
    <row r="45" spans="1:21" ht="25.5" customHeight="1">
      <c r="A45" s="19"/>
      <c r="B45" s="503"/>
      <c r="C45" s="508"/>
      <c r="D45" s="732"/>
      <c r="E45" s="735"/>
      <c r="F45" s="91"/>
      <c r="G45" s="82"/>
      <c r="H45" s="40"/>
      <c r="I45" s="250"/>
      <c r="J45" s="402"/>
      <c r="K45" s="40"/>
      <c r="L45" s="250"/>
      <c r="M45" s="402"/>
      <c r="N45" s="40"/>
      <c r="O45" s="250"/>
      <c r="P45" s="402"/>
      <c r="Q45" s="353" t="s">
        <v>119</v>
      </c>
      <c r="R45" s="191">
        <v>12</v>
      </c>
      <c r="S45" s="446">
        <v>12</v>
      </c>
      <c r="T45" s="446">
        <v>12</v>
      </c>
      <c r="U45" s="199"/>
    </row>
    <row r="46" spans="1:21" ht="15.75" customHeight="1" thickBot="1">
      <c r="A46" s="18"/>
      <c r="B46" s="507"/>
      <c r="C46" s="509"/>
      <c r="D46" s="449"/>
      <c r="E46" s="450"/>
      <c r="F46" s="442"/>
      <c r="G46" s="12" t="s">
        <v>6</v>
      </c>
      <c r="H46" s="81">
        <f>SUM(H25:H45)</f>
        <v>186.9</v>
      </c>
      <c r="I46" s="86">
        <f>SUM(I25:I45)</f>
        <v>186.7</v>
      </c>
      <c r="J46" s="86">
        <f>SUM(J25:J45)</f>
        <v>-0.2</v>
      </c>
      <c r="K46" s="81">
        <f t="shared" ref="K46:L46" si="7">SUM(K25:K45)</f>
        <v>152.69999999999999</v>
      </c>
      <c r="L46" s="86">
        <f t="shared" si="7"/>
        <v>152.69999999999999</v>
      </c>
      <c r="M46" s="103">
        <f t="shared" ref="M46:P46" si="8">SUM(M25:M45)</f>
        <v>0</v>
      </c>
      <c r="N46" s="81">
        <f t="shared" ref="N46:O46" si="9">SUM(N25:N45)</f>
        <v>172.4</v>
      </c>
      <c r="O46" s="86">
        <f t="shared" si="9"/>
        <v>172.4</v>
      </c>
      <c r="P46" s="103">
        <f t="shared" si="8"/>
        <v>0</v>
      </c>
      <c r="Q46" s="443"/>
      <c r="R46" s="177"/>
      <c r="S46" s="216"/>
      <c r="T46" s="538"/>
      <c r="U46" s="225"/>
    </row>
    <row r="47" spans="1:21" ht="12" customHeight="1">
      <c r="A47" s="19" t="s">
        <v>5</v>
      </c>
      <c r="B47" s="503" t="s">
        <v>7</v>
      </c>
      <c r="C47" s="182" t="s">
        <v>7</v>
      </c>
      <c r="D47" s="740" t="s">
        <v>98</v>
      </c>
      <c r="E47" s="743" t="s">
        <v>132</v>
      </c>
      <c r="F47" s="213" t="s">
        <v>33</v>
      </c>
      <c r="G47" s="505" t="s">
        <v>22</v>
      </c>
      <c r="H47" s="83">
        <v>16.5</v>
      </c>
      <c r="I47" s="227">
        <v>16.5</v>
      </c>
      <c r="J47" s="230"/>
      <c r="K47" s="83">
        <v>12.2</v>
      </c>
      <c r="L47" s="227">
        <v>12.2</v>
      </c>
      <c r="M47" s="230"/>
      <c r="N47" s="83"/>
      <c r="O47" s="227"/>
      <c r="P47" s="230"/>
      <c r="Q47" s="118"/>
      <c r="R47" s="69"/>
      <c r="S47" s="70"/>
      <c r="T47" s="69"/>
      <c r="U47" s="806" t="s">
        <v>162</v>
      </c>
    </row>
    <row r="48" spans="1:21" ht="13.5" customHeight="1">
      <c r="A48" s="19"/>
      <c r="B48" s="503"/>
      <c r="C48" s="182"/>
      <c r="D48" s="741"/>
      <c r="E48" s="744"/>
      <c r="F48" s="213"/>
      <c r="G48" s="505" t="s">
        <v>74</v>
      </c>
      <c r="H48" s="83">
        <v>11.2</v>
      </c>
      <c r="I48" s="227">
        <v>11.2</v>
      </c>
      <c r="J48" s="230"/>
      <c r="K48" s="83"/>
      <c r="L48" s="227"/>
      <c r="M48" s="230"/>
      <c r="N48" s="83"/>
      <c r="O48" s="227"/>
      <c r="P48" s="230"/>
      <c r="Q48" s="118"/>
      <c r="R48" s="69"/>
      <c r="S48" s="71"/>
      <c r="T48" s="69"/>
      <c r="U48" s="807"/>
    </row>
    <row r="49" spans="1:21" ht="13.5" customHeight="1">
      <c r="A49" s="19"/>
      <c r="B49" s="503"/>
      <c r="C49" s="182"/>
      <c r="D49" s="741"/>
      <c r="E49" s="744"/>
      <c r="F49" s="213"/>
      <c r="G49" s="505" t="s">
        <v>72</v>
      </c>
      <c r="H49" s="83">
        <v>128.19999999999999</v>
      </c>
      <c r="I49" s="227">
        <f>128.2-0.3</f>
        <v>127.9</v>
      </c>
      <c r="J49" s="292">
        <f>I49-H49</f>
        <v>-0.3</v>
      </c>
      <c r="K49" s="83">
        <v>69.2</v>
      </c>
      <c r="L49" s="227">
        <v>69.2</v>
      </c>
      <c r="M49" s="230"/>
      <c r="N49" s="83"/>
      <c r="O49" s="227"/>
      <c r="P49" s="230"/>
      <c r="Q49" s="118"/>
      <c r="R49" s="69"/>
      <c r="S49" s="71"/>
      <c r="T49" s="69"/>
      <c r="U49" s="808"/>
    </row>
    <row r="50" spans="1:21" ht="16.5" customHeight="1">
      <c r="A50" s="19"/>
      <c r="B50" s="503"/>
      <c r="C50" s="182"/>
      <c r="D50" s="742"/>
      <c r="E50" s="744"/>
      <c r="F50" s="213"/>
      <c r="G50" s="587" t="s">
        <v>77</v>
      </c>
      <c r="H50" s="83">
        <v>9</v>
      </c>
      <c r="I50" s="227">
        <v>9</v>
      </c>
      <c r="J50" s="230"/>
      <c r="K50" s="83"/>
      <c r="L50" s="227"/>
      <c r="M50" s="230"/>
      <c r="N50" s="83"/>
      <c r="O50" s="227"/>
      <c r="P50" s="230"/>
      <c r="Q50" s="118"/>
      <c r="R50" s="69"/>
      <c r="S50" s="71"/>
      <c r="T50" s="69"/>
      <c r="U50" s="808"/>
    </row>
    <row r="51" spans="1:21" ht="16.5" customHeight="1">
      <c r="A51" s="19"/>
      <c r="B51" s="584"/>
      <c r="C51" s="182"/>
      <c r="D51" s="588"/>
      <c r="E51" s="589"/>
      <c r="F51" s="130"/>
      <c r="G51" s="404" t="s">
        <v>158</v>
      </c>
      <c r="H51" s="89"/>
      <c r="I51" s="615">
        <v>0.3</v>
      </c>
      <c r="J51" s="616">
        <f>I51-H51</f>
        <v>0.3</v>
      </c>
      <c r="K51" s="89"/>
      <c r="L51" s="228"/>
      <c r="M51" s="231"/>
      <c r="N51" s="89"/>
      <c r="O51" s="228"/>
      <c r="P51" s="231"/>
      <c r="Q51" s="127"/>
      <c r="R51" s="158"/>
      <c r="S51" s="93"/>
      <c r="T51" s="93"/>
      <c r="U51" s="808"/>
    </row>
    <row r="52" spans="1:21" ht="15" customHeight="1">
      <c r="A52" s="19"/>
      <c r="B52" s="503"/>
      <c r="C52" s="183"/>
      <c r="D52" s="705" t="s">
        <v>64</v>
      </c>
      <c r="E52" s="516"/>
      <c r="F52" s="213"/>
      <c r="G52" s="76"/>
      <c r="H52" s="590"/>
      <c r="I52" s="591"/>
      <c r="J52" s="592"/>
      <c r="K52" s="590"/>
      <c r="L52" s="591"/>
      <c r="M52" s="592"/>
      <c r="N52" s="590"/>
      <c r="O52" s="591"/>
      <c r="P52" s="592"/>
      <c r="Q52" s="526" t="s">
        <v>101</v>
      </c>
      <c r="R52" s="98">
        <v>4</v>
      </c>
      <c r="S52" s="198"/>
      <c r="T52" s="98"/>
      <c r="U52" s="199"/>
    </row>
    <row r="53" spans="1:21" ht="17.25" customHeight="1">
      <c r="A53" s="19"/>
      <c r="B53" s="503"/>
      <c r="C53" s="183"/>
      <c r="D53" s="725"/>
      <c r="E53" s="527"/>
      <c r="F53" s="213"/>
      <c r="G53" s="76"/>
      <c r="H53" s="83"/>
      <c r="I53" s="227"/>
      <c r="J53" s="230"/>
      <c r="K53" s="83"/>
      <c r="L53" s="227"/>
      <c r="M53" s="230"/>
      <c r="N53" s="83"/>
      <c r="O53" s="227"/>
      <c r="P53" s="230"/>
      <c r="Q53" s="173" t="s">
        <v>94</v>
      </c>
      <c r="R53" s="98">
        <v>10</v>
      </c>
      <c r="S53" s="198"/>
      <c r="T53" s="98"/>
      <c r="U53" s="199"/>
    </row>
    <row r="54" spans="1:21" ht="16.5" customHeight="1">
      <c r="A54" s="19"/>
      <c r="B54" s="503"/>
      <c r="C54" s="183"/>
      <c r="D54" s="745" t="s">
        <v>100</v>
      </c>
      <c r="E54" s="516"/>
      <c r="F54" s="213"/>
      <c r="G54" s="76"/>
      <c r="H54" s="506"/>
      <c r="I54" s="498"/>
      <c r="J54" s="525"/>
      <c r="K54" s="506"/>
      <c r="L54" s="498"/>
      <c r="M54" s="525"/>
      <c r="N54" s="506"/>
      <c r="O54" s="498"/>
      <c r="P54" s="525"/>
      <c r="Q54" s="726" t="s">
        <v>95</v>
      </c>
      <c r="R54" s="136">
        <v>1</v>
      </c>
      <c r="S54" s="94"/>
      <c r="T54" s="136"/>
      <c r="U54" s="199"/>
    </row>
    <row r="55" spans="1:21" ht="20.25" customHeight="1">
      <c r="A55" s="19"/>
      <c r="B55" s="503"/>
      <c r="C55" s="183"/>
      <c r="D55" s="746"/>
      <c r="E55" s="527"/>
      <c r="F55" s="213"/>
      <c r="G55" s="76"/>
      <c r="H55" s="506"/>
      <c r="I55" s="498"/>
      <c r="J55" s="525"/>
      <c r="K55" s="506"/>
      <c r="L55" s="498"/>
      <c r="M55" s="525"/>
      <c r="N55" s="506"/>
      <c r="O55" s="498"/>
      <c r="P55" s="525"/>
      <c r="Q55" s="727"/>
      <c r="R55" s="210"/>
      <c r="S55" s="95"/>
      <c r="T55" s="210"/>
      <c r="U55" s="199"/>
    </row>
    <row r="56" spans="1:21" ht="17.25" customHeight="1">
      <c r="A56" s="19"/>
      <c r="B56" s="503"/>
      <c r="C56" s="183"/>
      <c r="D56" s="720" t="s">
        <v>113</v>
      </c>
      <c r="E56" s="381" t="s">
        <v>34</v>
      </c>
      <c r="F56" s="213"/>
      <c r="G56" s="76"/>
      <c r="H56" s="83"/>
      <c r="I56" s="227"/>
      <c r="J56" s="230"/>
      <c r="K56" s="83"/>
      <c r="L56" s="227"/>
      <c r="M56" s="230"/>
      <c r="N56" s="83"/>
      <c r="O56" s="227"/>
      <c r="P56" s="230"/>
      <c r="Q56" s="137" t="s">
        <v>59</v>
      </c>
      <c r="R56" s="138">
        <v>1</v>
      </c>
      <c r="S56" s="139"/>
      <c r="T56" s="138"/>
      <c r="U56" s="172"/>
    </row>
    <row r="57" spans="1:21" ht="17.25" customHeight="1">
      <c r="A57" s="19"/>
      <c r="B57" s="503"/>
      <c r="C57" s="183"/>
      <c r="D57" s="721"/>
      <c r="E57" s="516"/>
      <c r="F57" s="213"/>
      <c r="G57" s="76"/>
      <c r="H57" s="83"/>
      <c r="I57" s="227"/>
      <c r="J57" s="230"/>
      <c r="K57" s="83"/>
      <c r="L57" s="227"/>
      <c r="M57" s="230"/>
      <c r="N57" s="83"/>
      <c r="O57" s="227"/>
      <c r="P57" s="230"/>
      <c r="Q57" s="729" t="s">
        <v>68</v>
      </c>
      <c r="R57" s="98">
        <v>80</v>
      </c>
      <c r="S57" s="198">
        <v>100</v>
      </c>
      <c r="T57" s="98"/>
      <c r="U57" s="199"/>
    </row>
    <row r="58" spans="1:21" ht="34.5" customHeight="1">
      <c r="A58" s="19"/>
      <c r="B58" s="503"/>
      <c r="C58" s="183"/>
      <c r="D58" s="728"/>
      <c r="E58" s="527"/>
      <c r="F58" s="213"/>
      <c r="G58" s="76"/>
      <c r="H58" s="83"/>
      <c r="I58" s="227"/>
      <c r="J58" s="230"/>
      <c r="K58" s="83"/>
      <c r="L58" s="227"/>
      <c r="M58" s="230"/>
      <c r="N58" s="83"/>
      <c r="O58" s="227"/>
      <c r="P58" s="230"/>
      <c r="Q58" s="727"/>
      <c r="R58" s="232"/>
      <c r="S58" s="142"/>
      <c r="T58" s="232"/>
      <c r="U58" s="172"/>
    </row>
    <row r="59" spans="1:21" ht="18.75" customHeight="1">
      <c r="A59" s="19"/>
      <c r="B59" s="503"/>
      <c r="C59" s="183"/>
      <c r="D59" s="720" t="s">
        <v>76</v>
      </c>
      <c r="E59" s="249" t="s">
        <v>34</v>
      </c>
      <c r="F59" s="213"/>
      <c r="G59" s="76"/>
      <c r="H59" s="83"/>
      <c r="I59" s="227"/>
      <c r="J59" s="230"/>
      <c r="K59" s="83"/>
      <c r="L59" s="227"/>
      <c r="M59" s="230"/>
      <c r="N59" s="83"/>
      <c r="O59" s="227"/>
      <c r="P59" s="230"/>
      <c r="Q59" s="294" t="s">
        <v>59</v>
      </c>
      <c r="R59" s="136">
        <v>1</v>
      </c>
      <c r="S59" s="447"/>
      <c r="T59" s="295"/>
      <c r="U59" s="536"/>
    </row>
    <row r="60" spans="1:21" ht="18.75" customHeight="1">
      <c r="A60" s="19"/>
      <c r="B60" s="503"/>
      <c r="C60" s="183"/>
      <c r="D60" s="721"/>
      <c r="E60" s="516"/>
      <c r="F60" s="213"/>
      <c r="G60" s="76"/>
      <c r="H60" s="83"/>
      <c r="I60" s="227"/>
      <c r="J60" s="230"/>
      <c r="K60" s="83"/>
      <c r="L60" s="227"/>
      <c r="M60" s="230"/>
      <c r="N60" s="83"/>
      <c r="O60" s="227"/>
      <c r="P60" s="230"/>
      <c r="Q60" s="723" t="s">
        <v>97</v>
      </c>
      <c r="R60" s="446">
        <v>100</v>
      </c>
      <c r="S60" s="448"/>
      <c r="T60" s="533"/>
      <c r="U60" s="536"/>
    </row>
    <row r="61" spans="1:21" ht="25.5" customHeight="1">
      <c r="A61" s="19"/>
      <c r="B61" s="503"/>
      <c r="C61" s="183"/>
      <c r="D61" s="722"/>
      <c r="E61" s="516"/>
      <c r="F61" s="213"/>
      <c r="G61" s="82"/>
      <c r="H61" s="89"/>
      <c r="I61" s="228"/>
      <c r="J61" s="231"/>
      <c r="K61" s="89"/>
      <c r="L61" s="228"/>
      <c r="M61" s="231"/>
      <c r="N61" s="89"/>
      <c r="O61" s="228"/>
      <c r="P61" s="231"/>
      <c r="Q61" s="724"/>
      <c r="R61" s="198"/>
      <c r="S61" s="293"/>
      <c r="T61" s="98"/>
      <c r="U61" s="199"/>
    </row>
    <row r="62" spans="1:21" ht="16.5" customHeight="1" thickBot="1">
      <c r="A62" s="19"/>
      <c r="B62" s="503"/>
      <c r="C62" s="181"/>
      <c r="D62" s="451"/>
      <c r="E62" s="452"/>
      <c r="F62" s="442"/>
      <c r="G62" s="267" t="s">
        <v>6</v>
      </c>
      <c r="H62" s="544">
        <f t="shared" ref="H62:P62" si="10">SUM(H47:H61)</f>
        <v>164.9</v>
      </c>
      <c r="I62" s="548">
        <f t="shared" si="10"/>
        <v>164.9</v>
      </c>
      <c r="J62" s="548">
        <f t="shared" si="10"/>
        <v>0</v>
      </c>
      <c r="K62" s="544">
        <f t="shared" si="10"/>
        <v>81.400000000000006</v>
      </c>
      <c r="L62" s="548">
        <f t="shared" si="10"/>
        <v>81.400000000000006</v>
      </c>
      <c r="M62" s="545">
        <f t="shared" si="10"/>
        <v>0</v>
      </c>
      <c r="N62" s="544">
        <f t="shared" si="10"/>
        <v>0</v>
      </c>
      <c r="O62" s="548">
        <f t="shared" si="10"/>
        <v>0</v>
      </c>
      <c r="P62" s="545">
        <f t="shared" si="10"/>
        <v>0</v>
      </c>
      <c r="Q62" s="444"/>
      <c r="R62" s="453"/>
      <c r="S62" s="454"/>
      <c r="T62" s="534"/>
      <c r="U62" s="560"/>
    </row>
    <row r="63" spans="1:21" ht="15" customHeight="1" thickBot="1">
      <c r="A63" s="16" t="s">
        <v>5</v>
      </c>
      <c r="B63" s="5" t="s">
        <v>7</v>
      </c>
      <c r="C63" s="681" t="s">
        <v>8</v>
      </c>
      <c r="D63" s="681"/>
      <c r="E63" s="681"/>
      <c r="F63" s="681"/>
      <c r="G63" s="681"/>
      <c r="H63" s="87">
        <f t="shared" ref="H63:P63" si="11">H62+H46</f>
        <v>351.8</v>
      </c>
      <c r="I63" s="220">
        <f t="shared" si="11"/>
        <v>351.6</v>
      </c>
      <c r="J63" s="220">
        <f t="shared" si="11"/>
        <v>-0.2</v>
      </c>
      <c r="K63" s="87">
        <f t="shared" si="11"/>
        <v>234.1</v>
      </c>
      <c r="L63" s="220">
        <f t="shared" si="11"/>
        <v>234.1</v>
      </c>
      <c r="M63" s="219">
        <f t="shared" si="11"/>
        <v>0</v>
      </c>
      <c r="N63" s="87">
        <f t="shared" si="11"/>
        <v>172.4</v>
      </c>
      <c r="O63" s="220">
        <f t="shared" si="11"/>
        <v>172.4</v>
      </c>
      <c r="P63" s="219">
        <f t="shared" si="11"/>
        <v>0</v>
      </c>
      <c r="Q63" s="261"/>
      <c r="R63" s="262"/>
      <c r="S63" s="262"/>
      <c r="T63" s="262"/>
      <c r="U63" s="50"/>
    </row>
    <row r="64" spans="1:21" ht="14.25" customHeight="1" thickBot="1">
      <c r="A64" s="16" t="s">
        <v>5</v>
      </c>
      <c r="B64" s="682" t="s">
        <v>9</v>
      </c>
      <c r="C64" s="683"/>
      <c r="D64" s="683"/>
      <c r="E64" s="683"/>
      <c r="F64" s="683"/>
      <c r="G64" s="683"/>
      <c r="H64" s="88">
        <f t="shared" ref="H64:P64" si="12">SUM(H23,H63)</f>
        <v>394.7</v>
      </c>
      <c r="I64" s="110">
        <f t="shared" si="12"/>
        <v>394.5</v>
      </c>
      <c r="J64" s="110">
        <f t="shared" si="12"/>
        <v>-0.2</v>
      </c>
      <c r="K64" s="88">
        <f t="shared" si="12"/>
        <v>269.60000000000002</v>
      </c>
      <c r="L64" s="110">
        <f t="shared" si="12"/>
        <v>269.60000000000002</v>
      </c>
      <c r="M64" s="546">
        <f t="shared" si="12"/>
        <v>0</v>
      </c>
      <c r="N64" s="39">
        <f t="shared" si="12"/>
        <v>207.4</v>
      </c>
      <c r="O64" s="39">
        <f t="shared" si="12"/>
        <v>207.4</v>
      </c>
      <c r="P64" s="39">
        <f t="shared" si="12"/>
        <v>0</v>
      </c>
      <c r="Q64" s="258"/>
      <c r="R64" s="258"/>
      <c r="S64" s="258"/>
      <c r="T64" s="258"/>
      <c r="U64" s="47"/>
    </row>
    <row r="65" spans="1:21" ht="14.25" customHeight="1" thickBot="1">
      <c r="A65" s="17" t="s">
        <v>7</v>
      </c>
      <c r="B65" s="707" t="s">
        <v>31</v>
      </c>
      <c r="C65" s="708"/>
      <c r="D65" s="708"/>
      <c r="E65" s="708"/>
      <c r="F65" s="708"/>
      <c r="G65" s="708"/>
      <c r="H65" s="708"/>
      <c r="I65" s="708"/>
      <c r="J65" s="708"/>
      <c r="K65" s="708"/>
      <c r="L65" s="708"/>
      <c r="M65" s="708"/>
      <c r="N65" s="708"/>
      <c r="O65" s="708"/>
      <c r="P65" s="708"/>
      <c r="Q65" s="708"/>
      <c r="R65" s="515"/>
      <c r="S65" s="515"/>
      <c r="T65" s="515"/>
      <c r="U65" s="51"/>
    </row>
    <row r="66" spans="1:21" ht="14.25" customHeight="1" thickBot="1">
      <c r="A66" s="15" t="s">
        <v>7</v>
      </c>
      <c r="B66" s="5" t="s">
        <v>5</v>
      </c>
      <c r="C66" s="709" t="s">
        <v>32</v>
      </c>
      <c r="D66" s="710"/>
      <c r="E66" s="710"/>
      <c r="F66" s="710"/>
      <c r="G66" s="710"/>
      <c r="H66" s="710"/>
      <c r="I66" s="710"/>
      <c r="J66" s="710"/>
      <c r="K66" s="710"/>
      <c r="L66" s="710"/>
      <c r="M66" s="710"/>
      <c r="N66" s="710"/>
      <c r="O66" s="710"/>
      <c r="P66" s="710"/>
      <c r="Q66" s="710"/>
      <c r="R66" s="510"/>
      <c r="S66" s="510"/>
      <c r="T66" s="510"/>
      <c r="U66" s="45"/>
    </row>
    <row r="67" spans="1:21" ht="28.5" customHeight="1">
      <c r="A67" s="689" t="s">
        <v>7</v>
      </c>
      <c r="B67" s="692" t="s">
        <v>5</v>
      </c>
      <c r="C67" s="695" t="s">
        <v>5</v>
      </c>
      <c r="D67" s="711" t="s">
        <v>150</v>
      </c>
      <c r="E67" s="405" t="s">
        <v>130</v>
      </c>
      <c r="F67" s="674" t="s">
        <v>33</v>
      </c>
      <c r="G67" s="205" t="s">
        <v>22</v>
      </c>
      <c r="H67" s="106">
        <v>20</v>
      </c>
      <c r="I67" s="101">
        <v>20</v>
      </c>
      <c r="J67" s="530"/>
      <c r="K67" s="106">
        <v>83</v>
      </c>
      <c r="L67" s="101">
        <v>83</v>
      </c>
      <c r="M67" s="530"/>
      <c r="N67" s="106">
        <v>100</v>
      </c>
      <c r="O67" s="101">
        <v>100</v>
      </c>
      <c r="P67" s="530"/>
      <c r="Q67" s="518" t="s">
        <v>108</v>
      </c>
      <c r="R67" s="248"/>
      <c r="S67" s="290">
        <v>1</v>
      </c>
      <c r="T67" s="290"/>
      <c r="U67" s="598"/>
    </row>
    <row r="68" spans="1:21" ht="13.5" customHeight="1">
      <c r="A68" s="690"/>
      <c r="B68" s="693"/>
      <c r="C68" s="696"/>
      <c r="D68" s="712"/>
      <c r="E68" s="700" t="s">
        <v>38</v>
      </c>
      <c r="F68" s="675"/>
      <c r="G68" s="505"/>
      <c r="H68" s="506"/>
      <c r="I68" s="498"/>
      <c r="J68" s="525"/>
      <c r="K68" s="506"/>
      <c r="L68" s="498"/>
      <c r="M68" s="525"/>
      <c r="N68" s="506"/>
      <c r="O68" s="498"/>
      <c r="P68" s="525"/>
      <c r="Q68" s="714" t="s">
        <v>106</v>
      </c>
      <c r="R68" s="248"/>
      <c r="S68" s="290"/>
      <c r="T68" s="290">
        <v>25</v>
      </c>
      <c r="U68" s="301"/>
    </row>
    <row r="69" spans="1:21" ht="15" customHeight="1">
      <c r="A69" s="690"/>
      <c r="B69" s="693"/>
      <c r="C69" s="696"/>
      <c r="D69" s="713"/>
      <c r="E69" s="701"/>
      <c r="F69" s="675"/>
      <c r="G69" s="404"/>
      <c r="H69" s="40"/>
      <c r="I69" s="250"/>
      <c r="J69" s="402"/>
      <c r="K69" s="40"/>
      <c r="L69" s="250"/>
      <c r="M69" s="402"/>
      <c r="N69" s="40"/>
      <c r="O69" s="250"/>
      <c r="P69" s="402"/>
      <c r="Q69" s="715"/>
      <c r="R69" s="300"/>
      <c r="S69" s="302"/>
      <c r="T69" s="302"/>
      <c r="U69" s="301"/>
    </row>
    <row r="70" spans="1:21" ht="15" customHeight="1" thickBot="1">
      <c r="A70" s="691"/>
      <c r="B70" s="694"/>
      <c r="C70" s="697"/>
      <c r="D70" s="46"/>
      <c r="E70" s="702"/>
      <c r="F70" s="676"/>
      <c r="G70" s="64" t="s">
        <v>6</v>
      </c>
      <c r="H70" s="80">
        <f>SUM(H67:H69)</f>
        <v>20</v>
      </c>
      <c r="I70" s="109">
        <f>SUM(I67:I69)</f>
        <v>20</v>
      </c>
      <c r="J70" s="561"/>
      <c r="K70" s="80">
        <f t="shared" ref="K70:P70" si="13">SUM(K67:K69)</f>
        <v>83</v>
      </c>
      <c r="L70" s="109">
        <f t="shared" si="13"/>
        <v>83</v>
      </c>
      <c r="M70" s="561">
        <f t="shared" si="13"/>
        <v>0</v>
      </c>
      <c r="N70" s="80">
        <f t="shared" si="13"/>
        <v>100</v>
      </c>
      <c r="O70" s="109">
        <f t="shared" si="13"/>
        <v>100</v>
      </c>
      <c r="P70" s="561">
        <f t="shared" si="13"/>
        <v>0</v>
      </c>
      <c r="Q70" s="131"/>
      <c r="R70" s="75"/>
      <c r="S70" s="279"/>
      <c r="T70" s="594"/>
      <c r="U70" s="599"/>
    </row>
    <row r="71" spans="1:21" ht="15" customHeight="1">
      <c r="A71" s="690" t="s">
        <v>7</v>
      </c>
      <c r="B71" s="693" t="s">
        <v>5</v>
      </c>
      <c r="C71" s="703" t="s">
        <v>7</v>
      </c>
      <c r="D71" s="705" t="s">
        <v>85</v>
      </c>
      <c r="E71" s="73" t="s">
        <v>34</v>
      </c>
      <c r="F71" s="675" t="s">
        <v>33</v>
      </c>
      <c r="G71" s="116" t="s">
        <v>22</v>
      </c>
      <c r="H71" s="84">
        <v>1020.5</v>
      </c>
      <c r="I71" s="159">
        <v>1020.5</v>
      </c>
      <c r="J71" s="562"/>
      <c r="K71" s="506">
        <v>160.1</v>
      </c>
      <c r="L71" s="498">
        <v>160.1</v>
      </c>
      <c r="M71" s="525"/>
      <c r="N71" s="506"/>
      <c r="O71" s="498"/>
      <c r="P71" s="525"/>
      <c r="Q71" s="28" t="s">
        <v>54</v>
      </c>
      <c r="R71" s="71"/>
      <c r="S71" s="278"/>
      <c r="T71" s="69"/>
      <c r="U71" s="806" t="s">
        <v>163</v>
      </c>
    </row>
    <row r="72" spans="1:21" ht="15" customHeight="1">
      <c r="A72" s="690"/>
      <c r="B72" s="693"/>
      <c r="C72" s="703"/>
      <c r="D72" s="705"/>
      <c r="E72" s="686" t="s">
        <v>46</v>
      </c>
      <c r="F72" s="675"/>
      <c r="G72" s="629" t="s">
        <v>87</v>
      </c>
      <c r="H72" s="140">
        <v>69.5</v>
      </c>
      <c r="I72" s="613">
        <f>69.5-22.8</f>
        <v>46.7</v>
      </c>
      <c r="J72" s="614">
        <f>I72-H72</f>
        <v>-22.8</v>
      </c>
      <c r="K72" s="506"/>
      <c r="L72" s="498"/>
      <c r="M72" s="525"/>
      <c r="N72" s="506"/>
      <c r="O72" s="498"/>
      <c r="P72" s="525"/>
      <c r="Q72" s="28" t="s">
        <v>61</v>
      </c>
      <c r="R72" s="71">
        <v>80</v>
      </c>
      <c r="S72" s="278">
        <v>100</v>
      </c>
      <c r="T72" s="69"/>
      <c r="U72" s="807"/>
    </row>
    <row r="73" spans="1:21" ht="15" customHeight="1">
      <c r="A73" s="690"/>
      <c r="B73" s="693"/>
      <c r="C73" s="703"/>
      <c r="D73" s="705"/>
      <c r="E73" s="687"/>
      <c r="F73" s="675"/>
      <c r="G73" s="629" t="s">
        <v>72</v>
      </c>
      <c r="H73" s="140">
        <v>787.3</v>
      </c>
      <c r="I73" s="613">
        <f>787.3-257.9</f>
        <v>529.4</v>
      </c>
      <c r="J73" s="614">
        <f>I73-H73</f>
        <v>-257.89999999999998</v>
      </c>
      <c r="K73" s="570"/>
      <c r="L73" s="572"/>
      <c r="M73" s="568"/>
      <c r="N73" s="570"/>
      <c r="O73" s="572"/>
      <c r="P73" s="568"/>
      <c r="Q73" s="28"/>
      <c r="R73" s="71"/>
      <c r="S73" s="278"/>
      <c r="T73" s="69"/>
      <c r="U73" s="808"/>
    </row>
    <row r="74" spans="1:21" ht="15" customHeight="1">
      <c r="A74" s="690"/>
      <c r="B74" s="693"/>
      <c r="C74" s="703"/>
      <c r="D74" s="705"/>
      <c r="E74" s="687"/>
      <c r="F74" s="675"/>
      <c r="G74" s="76" t="s">
        <v>74</v>
      </c>
      <c r="H74" s="140">
        <v>1.3</v>
      </c>
      <c r="I74" s="141">
        <v>1.3</v>
      </c>
      <c r="J74" s="563"/>
      <c r="K74" s="570"/>
      <c r="L74" s="572"/>
      <c r="M74" s="568"/>
      <c r="N74" s="570"/>
      <c r="O74" s="572"/>
      <c r="P74" s="568"/>
      <c r="Q74" s="28"/>
      <c r="R74" s="69"/>
      <c r="S74" s="71"/>
      <c r="T74" s="278"/>
      <c r="U74" s="808"/>
    </row>
    <row r="75" spans="1:21" ht="15" customHeight="1">
      <c r="A75" s="690"/>
      <c r="B75" s="693"/>
      <c r="C75" s="703"/>
      <c r="D75" s="705"/>
      <c r="E75" s="687"/>
      <c r="F75" s="675"/>
      <c r="G75" s="629" t="s">
        <v>158</v>
      </c>
      <c r="H75" s="587"/>
      <c r="I75" s="613">
        <v>257.89999999999998</v>
      </c>
      <c r="J75" s="620">
        <f>I75-H75</f>
        <v>257.89999999999998</v>
      </c>
      <c r="K75" s="570"/>
      <c r="L75" s="572"/>
      <c r="M75" s="568"/>
      <c r="N75" s="570"/>
      <c r="O75" s="572"/>
      <c r="P75" s="568"/>
      <c r="Q75" s="460"/>
      <c r="R75" s="71"/>
      <c r="S75" s="71"/>
      <c r="T75" s="278"/>
      <c r="U75" s="808"/>
    </row>
    <row r="76" spans="1:21" ht="15" customHeight="1">
      <c r="A76" s="690"/>
      <c r="B76" s="693"/>
      <c r="C76" s="703"/>
      <c r="D76" s="705"/>
      <c r="E76" s="687"/>
      <c r="F76" s="675"/>
      <c r="G76" s="630" t="s">
        <v>159</v>
      </c>
      <c r="H76" s="180"/>
      <c r="I76" s="619">
        <v>22.8</v>
      </c>
      <c r="J76" s="617">
        <f>I76-H76</f>
        <v>22.8</v>
      </c>
      <c r="K76" s="571"/>
      <c r="L76" s="573"/>
      <c r="M76" s="569"/>
      <c r="N76" s="571"/>
      <c r="O76" s="573"/>
      <c r="P76" s="569"/>
      <c r="Q76" s="460"/>
      <c r="R76" s="71"/>
      <c r="S76" s="71"/>
      <c r="T76" s="278"/>
      <c r="U76" s="167"/>
    </row>
    <row r="77" spans="1:21" ht="15" customHeight="1" thickBot="1">
      <c r="A77" s="691"/>
      <c r="B77" s="694"/>
      <c r="C77" s="704"/>
      <c r="D77" s="706"/>
      <c r="E77" s="688"/>
      <c r="F77" s="676"/>
      <c r="G77" s="63" t="s">
        <v>6</v>
      </c>
      <c r="H77" s="168">
        <f>SUM(H71:H75)</f>
        <v>1878.6</v>
      </c>
      <c r="I77" s="618">
        <f>SUM(I71:I76)</f>
        <v>1878.6</v>
      </c>
      <c r="J77" s="618">
        <f>SUM(J71:J76)</f>
        <v>0</v>
      </c>
      <c r="K77" s="168">
        <f t="shared" ref="K77:L77" si="14">SUM(K71:K75)</f>
        <v>160.1</v>
      </c>
      <c r="L77" s="169">
        <f t="shared" si="14"/>
        <v>160.1</v>
      </c>
      <c r="M77" s="564">
        <f t="shared" ref="M77:P77" si="15">SUM(M71:M75)</f>
        <v>0</v>
      </c>
      <c r="N77" s="168">
        <f t="shared" ref="N77:O77" si="16">SUM(N71:N75)</f>
        <v>0</v>
      </c>
      <c r="O77" s="169">
        <f t="shared" si="16"/>
        <v>0</v>
      </c>
      <c r="P77" s="564">
        <f t="shared" si="15"/>
        <v>0</v>
      </c>
      <c r="Q77" s="461"/>
      <c r="R77" s="72"/>
      <c r="S77" s="72"/>
      <c r="T77" s="280"/>
      <c r="U77" s="167"/>
    </row>
    <row r="78" spans="1:21" ht="17.25" customHeight="1">
      <c r="A78" s="689" t="s">
        <v>7</v>
      </c>
      <c r="B78" s="692" t="s">
        <v>5</v>
      </c>
      <c r="C78" s="695" t="s">
        <v>24</v>
      </c>
      <c r="D78" s="698" t="s">
        <v>133</v>
      </c>
      <c r="E78" s="502" t="s">
        <v>129</v>
      </c>
      <c r="F78" s="674" t="s">
        <v>33</v>
      </c>
      <c r="G78" s="171" t="s">
        <v>22</v>
      </c>
      <c r="H78" s="106">
        <v>12</v>
      </c>
      <c r="I78" s="101">
        <v>12</v>
      </c>
      <c r="J78" s="530"/>
      <c r="K78" s="106">
        <v>12</v>
      </c>
      <c r="L78" s="101">
        <v>12</v>
      </c>
      <c r="M78" s="530"/>
      <c r="N78" s="106">
        <v>12</v>
      </c>
      <c r="O78" s="101">
        <v>12</v>
      </c>
      <c r="P78" s="530"/>
      <c r="Q78" s="462" t="s">
        <v>151</v>
      </c>
      <c r="R78" s="381">
        <v>1</v>
      </c>
      <c r="S78" s="381"/>
      <c r="T78" s="595"/>
      <c r="U78" s="600"/>
    </row>
    <row r="79" spans="1:21" ht="24.75" customHeight="1">
      <c r="A79" s="690"/>
      <c r="B79" s="693"/>
      <c r="C79" s="696"/>
      <c r="D79" s="699"/>
      <c r="E79" s="677" t="s">
        <v>67</v>
      </c>
      <c r="F79" s="675"/>
      <c r="G79" s="505" t="s">
        <v>74</v>
      </c>
      <c r="H79" s="506">
        <v>26</v>
      </c>
      <c r="I79" s="498">
        <v>26</v>
      </c>
      <c r="J79" s="525"/>
      <c r="K79" s="506"/>
      <c r="L79" s="498"/>
      <c r="M79" s="525"/>
      <c r="N79" s="506"/>
      <c r="O79" s="498"/>
      <c r="P79" s="525"/>
      <c r="Q79" s="465" t="s">
        <v>136</v>
      </c>
      <c r="R79" s="466"/>
      <c r="S79" s="466">
        <v>1</v>
      </c>
      <c r="T79" s="596">
        <v>1</v>
      </c>
      <c r="U79" s="600"/>
    </row>
    <row r="80" spans="1:21" ht="31.5" customHeight="1">
      <c r="A80" s="690"/>
      <c r="B80" s="693"/>
      <c r="C80" s="696"/>
      <c r="D80" s="699"/>
      <c r="E80" s="678"/>
      <c r="F80" s="675"/>
      <c r="G80" s="246"/>
      <c r="H80" s="40"/>
      <c r="I80" s="250"/>
      <c r="J80" s="402"/>
      <c r="K80" s="40"/>
      <c r="L80" s="250"/>
      <c r="M80" s="402"/>
      <c r="N80" s="40"/>
      <c r="O80" s="250"/>
      <c r="P80" s="402"/>
      <c r="Q80" s="458" t="s">
        <v>134</v>
      </c>
      <c r="R80" s="464"/>
      <c r="S80" s="464">
        <v>1</v>
      </c>
      <c r="T80" s="597">
        <v>1</v>
      </c>
      <c r="U80" s="601"/>
    </row>
    <row r="81" spans="1:21" ht="15" customHeight="1" thickBot="1">
      <c r="A81" s="691"/>
      <c r="B81" s="694"/>
      <c r="C81" s="697"/>
      <c r="D81" s="46"/>
      <c r="E81" s="679"/>
      <c r="F81" s="676"/>
      <c r="G81" s="64" t="s">
        <v>6</v>
      </c>
      <c r="H81" s="81">
        <f>SUM(H78:H79)</f>
        <v>38</v>
      </c>
      <c r="I81" s="86">
        <f>SUM(I78:I79)</f>
        <v>38</v>
      </c>
      <c r="J81" s="103"/>
      <c r="K81" s="81">
        <f t="shared" ref="K81:L81" si="17">SUM(K78:K79)</f>
        <v>12</v>
      </c>
      <c r="L81" s="86">
        <f t="shared" si="17"/>
        <v>12</v>
      </c>
      <c r="M81" s="103">
        <f t="shared" ref="M81:P81" si="18">SUM(M78:M79)</f>
        <v>0</v>
      </c>
      <c r="N81" s="81">
        <f t="shared" ref="N81:O81" si="19">SUM(N78:N79)</f>
        <v>12</v>
      </c>
      <c r="O81" s="86">
        <f t="shared" si="19"/>
        <v>12</v>
      </c>
      <c r="P81" s="103">
        <f t="shared" si="18"/>
        <v>0</v>
      </c>
      <c r="Q81" s="463"/>
      <c r="R81" s="72"/>
      <c r="S81" s="72"/>
      <c r="T81" s="280"/>
      <c r="U81" s="288"/>
    </row>
    <row r="82" spans="1:21" ht="15.75" customHeight="1" thickBot="1">
      <c r="A82" s="492" t="s">
        <v>7</v>
      </c>
      <c r="B82" s="507" t="s">
        <v>5</v>
      </c>
      <c r="C82" s="680" t="s">
        <v>8</v>
      </c>
      <c r="D82" s="681"/>
      <c r="E82" s="681"/>
      <c r="F82" s="681"/>
      <c r="G82" s="681"/>
      <c r="H82" s="107">
        <f t="shared" ref="H82" si="20">H81+H77+H70</f>
        <v>1936.6</v>
      </c>
      <c r="I82" s="567">
        <f t="shared" ref="I82:J82" si="21">I81+I77+I70</f>
        <v>1936.6</v>
      </c>
      <c r="J82" s="567">
        <f t="shared" si="21"/>
        <v>0</v>
      </c>
      <c r="K82" s="107">
        <f t="shared" ref="K82:P82" si="22">K81+K77+K70</f>
        <v>255.1</v>
      </c>
      <c r="L82" s="567">
        <f t="shared" si="22"/>
        <v>255.1</v>
      </c>
      <c r="M82" s="565">
        <f t="shared" si="22"/>
        <v>0</v>
      </c>
      <c r="N82" s="107">
        <f t="shared" si="22"/>
        <v>112</v>
      </c>
      <c r="O82" s="567">
        <f t="shared" si="22"/>
        <v>112</v>
      </c>
      <c r="P82" s="565">
        <f t="shared" si="22"/>
        <v>0</v>
      </c>
      <c r="Q82" s="256"/>
      <c r="R82" s="262"/>
      <c r="S82" s="262"/>
      <c r="T82" s="262"/>
      <c r="U82" s="50"/>
    </row>
    <row r="83" spans="1:21" ht="15.75" customHeight="1" thickBot="1">
      <c r="A83" s="15" t="s">
        <v>7</v>
      </c>
      <c r="B83" s="682" t="s">
        <v>9</v>
      </c>
      <c r="C83" s="683"/>
      <c r="D83" s="683"/>
      <c r="E83" s="683"/>
      <c r="F83" s="683"/>
      <c r="G83" s="683"/>
      <c r="H83" s="88">
        <f t="shared" ref="H83:I83" si="23">SUM(H82)</f>
        <v>1936.6</v>
      </c>
      <c r="I83" s="110">
        <f t="shared" si="23"/>
        <v>1936.6</v>
      </c>
      <c r="J83" s="110">
        <f t="shared" ref="J83" si="24">SUM(J82)</f>
        <v>0</v>
      </c>
      <c r="K83" s="88">
        <f t="shared" ref="K83:L83" si="25">SUM(K82)</f>
        <v>255.1</v>
      </c>
      <c r="L83" s="110">
        <f t="shared" si="25"/>
        <v>255.1</v>
      </c>
      <c r="M83" s="546">
        <f t="shared" ref="M83:P83" si="26">SUM(M82)</f>
        <v>0</v>
      </c>
      <c r="N83" s="88">
        <f t="shared" ref="N83:O83" si="27">SUM(N82)</f>
        <v>112</v>
      </c>
      <c r="O83" s="110">
        <f t="shared" si="27"/>
        <v>112</v>
      </c>
      <c r="P83" s="546">
        <f t="shared" si="26"/>
        <v>0</v>
      </c>
      <c r="Q83" s="257"/>
      <c r="R83" s="258"/>
      <c r="S83" s="258"/>
      <c r="T83" s="258"/>
      <c r="U83" s="47"/>
    </row>
    <row r="84" spans="1:21" ht="15.75" customHeight="1" thickBot="1">
      <c r="A84" s="9" t="s">
        <v>5</v>
      </c>
      <c r="B84" s="684" t="s">
        <v>17</v>
      </c>
      <c r="C84" s="685"/>
      <c r="D84" s="685"/>
      <c r="E84" s="685"/>
      <c r="F84" s="685"/>
      <c r="G84" s="685"/>
      <c r="H84" s="108">
        <f t="shared" ref="H84:P84" si="28">SUM(H64,H83)</f>
        <v>2331.3000000000002</v>
      </c>
      <c r="I84" s="111">
        <f t="shared" si="28"/>
        <v>2331.1</v>
      </c>
      <c r="J84" s="111">
        <f t="shared" si="28"/>
        <v>-0.2</v>
      </c>
      <c r="K84" s="65">
        <f t="shared" si="28"/>
        <v>524.70000000000005</v>
      </c>
      <c r="L84" s="65">
        <f t="shared" si="28"/>
        <v>524.70000000000005</v>
      </c>
      <c r="M84" s="65">
        <f t="shared" si="28"/>
        <v>0</v>
      </c>
      <c r="N84" s="108">
        <f t="shared" si="28"/>
        <v>319.39999999999998</v>
      </c>
      <c r="O84" s="111">
        <f t="shared" si="28"/>
        <v>319.39999999999998</v>
      </c>
      <c r="P84" s="566">
        <f t="shared" si="28"/>
        <v>0</v>
      </c>
      <c r="Q84" s="259"/>
      <c r="R84" s="260"/>
      <c r="S84" s="260"/>
      <c r="T84" s="260"/>
      <c r="U84" s="48"/>
    </row>
    <row r="85" spans="1:21" s="6" customFormat="1" ht="17.25" customHeight="1">
      <c r="A85" s="662"/>
      <c r="B85" s="663"/>
      <c r="C85" s="663"/>
      <c r="D85" s="663"/>
      <c r="E85" s="663"/>
      <c r="F85" s="663"/>
      <c r="G85" s="663"/>
      <c r="H85" s="663"/>
      <c r="I85" s="663"/>
      <c r="J85" s="663"/>
      <c r="K85" s="663"/>
      <c r="L85" s="663"/>
      <c r="M85" s="663"/>
      <c r="N85" s="663"/>
      <c r="O85" s="663"/>
      <c r="P85" s="663"/>
      <c r="Q85" s="663"/>
      <c r="R85" s="517"/>
      <c r="S85" s="517"/>
      <c r="T85" s="517"/>
      <c r="U85" s="517"/>
    </row>
    <row r="86" spans="1:21" s="7" customFormat="1" ht="14.25" customHeight="1" thickBot="1">
      <c r="A86" s="664" t="s">
        <v>13</v>
      </c>
      <c r="B86" s="664"/>
      <c r="C86" s="664"/>
      <c r="D86" s="664"/>
      <c r="E86" s="664"/>
      <c r="F86" s="664"/>
      <c r="G86" s="664"/>
      <c r="H86" s="512"/>
      <c r="I86" s="512"/>
      <c r="J86" s="512"/>
      <c r="K86" s="512"/>
      <c r="L86" s="512"/>
      <c r="M86" s="512"/>
      <c r="N86" s="512"/>
      <c r="O86" s="512"/>
      <c r="P86" s="512"/>
      <c r="Q86" s="1"/>
      <c r="R86" s="1"/>
      <c r="S86" s="1"/>
      <c r="T86" s="1"/>
      <c r="U86" s="1"/>
    </row>
    <row r="87" spans="1:21" ht="76.5" customHeight="1" thickBot="1">
      <c r="A87" s="665" t="s">
        <v>10</v>
      </c>
      <c r="B87" s="666"/>
      <c r="C87" s="666"/>
      <c r="D87" s="666"/>
      <c r="E87" s="666"/>
      <c r="F87" s="666"/>
      <c r="G87" s="667"/>
      <c r="H87" s="233" t="s">
        <v>111</v>
      </c>
      <c r="I87" s="234" t="s">
        <v>155</v>
      </c>
      <c r="J87" s="235" t="s">
        <v>103</v>
      </c>
      <c r="K87" s="236" t="s">
        <v>80</v>
      </c>
      <c r="L87" s="234" t="s">
        <v>107</v>
      </c>
      <c r="M87" s="235" t="s">
        <v>103</v>
      </c>
      <c r="N87" s="236" t="s">
        <v>109</v>
      </c>
      <c r="O87" s="234" t="s">
        <v>154</v>
      </c>
      <c r="P87" s="235" t="s">
        <v>103</v>
      </c>
      <c r="Q87" s="6"/>
      <c r="R87" s="6"/>
      <c r="S87" s="6"/>
      <c r="T87" s="6"/>
      <c r="U87" s="6"/>
    </row>
    <row r="88" spans="1:21" ht="14.25" customHeight="1">
      <c r="A88" s="668" t="s">
        <v>14</v>
      </c>
      <c r="B88" s="669"/>
      <c r="C88" s="669"/>
      <c r="D88" s="669"/>
      <c r="E88" s="669"/>
      <c r="F88" s="669"/>
      <c r="G88" s="670"/>
      <c r="H88" s="237">
        <f>H89+H97+H95+H96</f>
        <v>2331.3000000000002</v>
      </c>
      <c r="I88" s="243">
        <f t="shared" ref="I88:P88" si="29">I89+I97+I95+I96</f>
        <v>2331.1</v>
      </c>
      <c r="J88" s="612">
        <f t="shared" si="29"/>
        <v>-0.2</v>
      </c>
      <c r="K88" s="237">
        <f t="shared" si="29"/>
        <v>524.70000000000005</v>
      </c>
      <c r="L88" s="243">
        <f t="shared" si="29"/>
        <v>524.70000000000005</v>
      </c>
      <c r="M88" s="612">
        <f t="shared" si="29"/>
        <v>0</v>
      </c>
      <c r="N88" s="237">
        <f t="shared" si="29"/>
        <v>319.39999999999998</v>
      </c>
      <c r="O88" s="243">
        <f t="shared" si="29"/>
        <v>319.39999999999998</v>
      </c>
      <c r="P88" s="575">
        <f t="shared" si="29"/>
        <v>0</v>
      </c>
      <c r="Q88" s="6"/>
      <c r="R88" s="6"/>
      <c r="S88" s="6"/>
      <c r="T88" s="6"/>
      <c r="U88" s="6"/>
    </row>
    <row r="89" spans="1:21" s="23" customFormat="1" ht="14.25" customHeight="1">
      <c r="A89" s="671" t="s">
        <v>49</v>
      </c>
      <c r="B89" s="672"/>
      <c r="C89" s="672"/>
      <c r="D89" s="672"/>
      <c r="E89" s="672"/>
      <c r="F89" s="672"/>
      <c r="G89" s="673"/>
      <c r="H89" s="254">
        <f t="shared" ref="H89:P89" si="30">SUM(H90:H94)</f>
        <v>2263.1999999999998</v>
      </c>
      <c r="I89" s="240">
        <f>SUM(I90:I94)</f>
        <v>1982.2</v>
      </c>
      <c r="J89" s="240">
        <f t="shared" si="30"/>
        <v>-281</v>
      </c>
      <c r="K89" s="254">
        <f t="shared" si="30"/>
        <v>524.70000000000005</v>
      </c>
      <c r="L89" s="240">
        <f t="shared" si="30"/>
        <v>524.70000000000005</v>
      </c>
      <c r="M89" s="576">
        <f t="shared" si="30"/>
        <v>0</v>
      </c>
      <c r="N89" s="254">
        <f t="shared" si="30"/>
        <v>319.39999999999998</v>
      </c>
      <c r="O89" s="240">
        <f t="shared" si="30"/>
        <v>319.39999999999998</v>
      </c>
      <c r="P89" s="576">
        <f t="shared" si="30"/>
        <v>0</v>
      </c>
      <c r="Q89" s="6"/>
      <c r="R89" s="6"/>
      <c r="S89" s="6"/>
      <c r="T89" s="6"/>
      <c r="U89" s="6"/>
    </row>
    <row r="90" spans="1:21" ht="14.25" customHeight="1">
      <c r="A90" s="655" t="s">
        <v>19</v>
      </c>
      <c r="B90" s="656"/>
      <c r="C90" s="656"/>
      <c r="D90" s="656"/>
      <c r="E90" s="656"/>
      <c r="F90" s="656"/>
      <c r="G90" s="657"/>
      <c r="H90" s="238">
        <f>SUMIF(G13:G84,"SB",H13:H84)</f>
        <v>1262.9000000000001</v>
      </c>
      <c r="I90" s="244">
        <f>SUMIF(G13:G84,"SB",I13:I84)</f>
        <v>1262.9000000000001</v>
      </c>
      <c r="J90" s="244">
        <f>SUMIF(G13:G84,"SB",J13:J84)</f>
        <v>0</v>
      </c>
      <c r="K90" s="238">
        <f>SUMIF(G13:G84,"SB",K13:K84)</f>
        <v>455.5</v>
      </c>
      <c r="L90" s="244">
        <f>SUMIF(G13:G84,"SB",L13:L84)</f>
        <v>455.5</v>
      </c>
      <c r="M90" s="577"/>
      <c r="N90" s="238">
        <f>SUMIF(G13:G84,"SB",N13:N84)</f>
        <v>319.39999999999998</v>
      </c>
      <c r="O90" s="244">
        <f>SUMIF(G13:G84,"SB",O13:O84)</f>
        <v>319.39999999999998</v>
      </c>
      <c r="P90" s="577">
        <f>SUMIF(G13:G84,"SB",P13:P84)</f>
        <v>0</v>
      </c>
      <c r="Q90" s="6"/>
      <c r="R90" s="6"/>
      <c r="S90" s="6"/>
      <c r="T90" s="6"/>
      <c r="U90" s="6"/>
    </row>
    <row r="91" spans="1:21" ht="29.25" customHeight="1">
      <c r="A91" s="655" t="s">
        <v>78</v>
      </c>
      <c r="B91" s="656"/>
      <c r="C91" s="656"/>
      <c r="D91" s="656"/>
      <c r="E91" s="656"/>
      <c r="F91" s="656"/>
      <c r="G91" s="657"/>
      <c r="H91" s="238">
        <f>SUMIF(G13:G84,"SB(esA)",H13:H84)</f>
        <v>15.3</v>
      </c>
      <c r="I91" s="244">
        <f>SUMIF(G13:G84,"SB(esA)",I13:I84)</f>
        <v>15.3</v>
      </c>
      <c r="J91" s="244">
        <f>SUMIF(G13:G84,"SB(esA)",J13:J84)</f>
        <v>0</v>
      </c>
      <c r="K91" s="238">
        <f>SUMIF(G13:G84,"SB(esA)",K13:K84)</f>
        <v>0</v>
      </c>
      <c r="L91" s="244">
        <f>SUMIF(G13:G84,"SB(esA)",L13:L84)</f>
        <v>0</v>
      </c>
      <c r="M91" s="577">
        <f>SUMIF(G13:G84,"SB(esA)",M13:M84)</f>
        <v>0</v>
      </c>
      <c r="N91" s="238">
        <f>SUMIF(G13:G84,"SB(esA)",N13:N84)</f>
        <v>0</v>
      </c>
      <c r="O91" s="244">
        <f>SUMIF(G13:G84,"SB(esA)",O13:O84)</f>
        <v>0</v>
      </c>
      <c r="P91" s="577">
        <f>SUMIF(G13:G84,"SB(esA)",P13:P84)</f>
        <v>0</v>
      </c>
      <c r="Q91" s="6"/>
      <c r="R91" s="6"/>
      <c r="S91" s="6"/>
      <c r="T91" s="6"/>
      <c r="U91" s="6"/>
    </row>
    <row r="92" spans="1:21" ht="27" customHeight="1">
      <c r="A92" s="655" t="s">
        <v>102</v>
      </c>
      <c r="B92" s="656"/>
      <c r="C92" s="656"/>
      <c r="D92" s="656"/>
      <c r="E92" s="656"/>
      <c r="F92" s="656"/>
      <c r="G92" s="657"/>
      <c r="H92" s="238">
        <f>SUMIF(G14:G84,"SB(es)",H14:H84)</f>
        <v>915.5</v>
      </c>
      <c r="I92" s="244">
        <f>SUMIF(G14:G84,"SB(es)",I14:I84)</f>
        <v>657.3</v>
      </c>
      <c r="J92" s="244">
        <f>SUMIF(G14:G84,"SB(es)",J14:J84)</f>
        <v>-258.2</v>
      </c>
      <c r="K92" s="238">
        <f>SUMIF(G14:G84,"SB(es)",K14:K84)</f>
        <v>69.2</v>
      </c>
      <c r="L92" s="244">
        <f>SUMIF(G14:G84,"SB(es)",L14:L84)</f>
        <v>69.2</v>
      </c>
      <c r="M92" s="577"/>
      <c r="N92" s="238">
        <f>SUMIF(G14:G84,"SB(es)",N14:N84)</f>
        <v>0</v>
      </c>
      <c r="O92" s="244">
        <f>SUMIF(G14:G84,"SB(es)",O14:O84)</f>
        <v>0</v>
      </c>
      <c r="P92" s="577">
        <f>SUMIF(G14:G84,"SB(es)",P14:P84)</f>
        <v>0</v>
      </c>
      <c r="R92" s="6"/>
      <c r="S92" s="6"/>
      <c r="T92" s="6"/>
      <c r="U92" s="6"/>
    </row>
    <row r="93" spans="1:21" ht="14.25" customHeight="1">
      <c r="A93" s="658" t="s">
        <v>45</v>
      </c>
      <c r="B93" s="659"/>
      <c r="C93" s="659"/>
      <c r="D93" s="659"/>
      <c r="E93" s="659"/>
      <c r="F93" s="659"/>
      <c r="G93" s="660"/>
      <c r="H93" s="238">
        <f>SUMIF(G14:G84,"SB(VB)",H14:H84)</f>
        <v>69.5</v>
      </c>
      <c r="I93" s="244">
        <f>SUMIF(G15:G84,"SB(VB)",I15:I84)</f>
        <v>46.7</v>
      </c>
      <c r="J93" s="244">
        <f>SUMIF(G15:G84,"SB(VB)",J15:J84)</f>
        <v>-22.8</v>
      </c>
      <c r="K93" s="238">
        <f>SUMIF(G14:G84,"SB(VB)",K14:K84)</f>
        <v>0</v>
      </c>
      <c r="L93" s="244">
        <f>SUMIF(G14:G84,"SB(VB)",L14:L84)</f>
        <v>0</v>
      </c>
      <c r="M93" s="577">
        <f>SUMIF(G14:G84,"SB(VB)",M14:M84)</f>
        <v>0</v>
      </c>
      <c r="N93" s="238">
        <f>SUMIF(G14:G84,"SB(VB)",N14:N84)</f>
        <v>0</v>
      </c>
      <c r="O93" s="244">
        <f>SUMIF(G14:G84,"SB(VB)",O14:O84)</f>
        <v>0</v>
      </c>
      <c r="P93" s="577">
        <f>SUMIF(G14:G84,"SB(VB)",P14:P84)</f>
        <v>0</v>
      </c>
      <c r="R93" s="6"/>
      <c r="S93" s="6"/>
      <c r="T93" s="6"/>
      <c r="U93" s="6"/>
    </row>
    <row r="94" spans="1:21" ht="14.25" customHeight="1">
      <c r="A94" s="658" t="s">
        <v>20</v>
      </c>
      <c r="B94" s="659"/>
      <c r="C94" s="659"/>
      <c r="D94" s="659"/>
      <c r="E94" s="659"/>
      <c r="F94" s="659"/>
      <c r="G94" s="660"/>
      <c r="H94" s="238">
        <f>SUMIF(G13:G84,"SB(P)",H13:H84)</f>
        <v>0</v>
      </c>
      <c r="I94" s="244">
        <f>SUMIF(G13:G84,"SB(P)",I13:I84)</f>
        <v>0</v>
      </c>
      <c r="J94" s="244">
        <f>SUMIF(G13:G84,"SB(P)",J13:J84)</f>
        <v>0</v>
      </c>
      <c r="K94" s="238">
        <f>SUMIF(G13:G84,"SB(P)",K13:K84)</f>
        <v>0</v>
      </c>
      <c r="L94" s="244">
        <f>SUMIF(G13:G84,"SB(P)",L13:L84)</f>
        <v>0</v>
      </c>
      <c r="M94" s="577">
        <f>SUMIF(G13:G84,"SB(P)",M13:M84)</f>
        <v>0</v>
      </c>
      <c r="N94" s="238">
        <f>SUMIF(G13:G84,"SB(P)",N13:N84)</f>
        <v>0</v>
      </c>
      <c r="O94" s="244">
        <f>SUMIF(G13:G84,"SB(P)",O13:O84)</f>
        <v>0</v>
      </c>
      <c r="P94" s="577">
        <f>SUMIF(G13:G84,"SB(P)",P13:P84)</f>
        <v>0</v>
      </c>
      <c r="Q94" s="11"/>
    </row>
    <row r="95" spans="1:21" ht="27" customHeight="1">
      <c r="A95" s="631" t="s">
        <v>156</v>
      </c>
      <c r="B95" s="632"/>
      <c r="C95" s="632"/>
      <c r="D95" s="632"/>
      <c r="E95" s="632"/>
      <c r="F95" s="632"/>
      <c r="G95" s="633"/>
      <c r="H95" s="609">
        <f>SUMIF(G17:G87,"SB(esl)",H17:H87)</f>
        <v>0</v>
      </c>
      <c r="I95" s="610">
        <f>SUMIF(G17:G87,"SB(esl)",I17:I87)</f>
        <v>258.2</v>
      </c>
      <c r="J95" s="610">
        <f>SUMIF(G17:G87,"SB(esl)",J17:J87)</f>
        <v>258.2</v>
      </c>
      <c r="K95" s="609">
        <f>SUMIF(G17:G87,"SB(esl)",K17:K87)</f>
        <v>0</v>
      </c>
      <c r="L95" s="610">
        <f>SUMIF(G17:G87,"SB(esl)",L17:L87)</f>
        <v>0</v>
      </c>
      <c r="M95" s="611"/>
      <c r="N95" s="609">
        <f>SUMIF(G17:G87,"SB(esl)",N17:N87)</f>
        <v>0</v>
      </c>
      <c r="O95" s="610">
        <f>SUMIF(G17:G87,"SB(esl)",O17:O87)</f>
        <v>0</v>
      </c>
      <c r="P95" s="611">
        <f>SUMIF(G17:G87,"SB(esl)",P17:P87)</f>
        <v>0</v>
      </c>
      <c r="R95" s="6"/>
      <c r="S95" s="6"/>
      <c r="T95" s="6"/>
      <c r="U95" s="6"/>
    </row>
    <row r="96" spans="1:21" ht="14.25" customHeight="1">
      <c r="A96" s="634" t="s">
        <v>157</v>
      </c>
      <c r="B96" s="635"/>
      <c r="C96" s="635"/>
      <c r="D96" s="635"/>
      <c r="E96" s="635"/>
      <c r="F96" s="635"/>
      <c r="G96" s="636"/>
      <c r="H96" s="609">
        <f>SUMIF(G17:G87,"SB(VBl)",H17:H87)</f>
        <v>0</v>
      </c>
      <c r="I96" s="610">
        <f>SUMIF(G18:G87,"SB(VBl)",I18:I87)</f>
        <v>22.8</v>
      </c>
      <c r="J96" s="610">
        <f>SUMIF(G18:G87,"SB(VBl)",J18:J87)</f>
        <v>22.8</v>
      </c>
      <c r="K96" s="609">
        <f>SUMIF(G17:G87,"SB(VBl)",K17:K87)</f>
        <v>0</v>
      </c>
      <c r="L96" s="610">
        <f>SUMIF(G17:G87,"SB(VBl)",L17:L87)</f>
        <v>0</v>
      </c>
      <c r="M96" s="611">
        <f>SUMIF(G17:G87,"SB(VBl)",M17:M87)</f>
        <v>0</v>
      </c>
      <c r="N96" s="609">
        <f>SUMIF(G17:G87,"SB(VBl)",N17:N87)</f>
        <v>0</v>
      </c>
      <c r="O96" s="610">
        <f>SUMIF(G17:G87,"SB(VBl)",O17:O87)</f>
        <v>0</v>
      </c>
      <c r="P96" s="611">
        <f>SUMIF(G17:G87,"SB(VBl)",P17:P87)</f>
        <v>0</v>
      </c>
      <c r="R96" s="6"/>
      <c r="S96" s="6"/>
      <c r="T96" s="6"/>
      <c r="U96" s="6"/>
    </row>
    <row r="97" spans="1:25" ht="15.75" customHeight="1">
      <c r="A97" s="634" t="s">
        <v>75</v>
      </c>
      <c r="B97" s="661"/>
      <c r="C97" s="661"/>
      <c r="D97" s="661"/>
      <c r="E97" s="661"/>
      <c r="F97" s="21"/>
      <c r="G97" s="22"/>
      <c r="H97" s="255">
        <f>SUMIF(G15:G84,"sb(l)",H15:H84)</f>
        <v>68.099999999999994</v>
      </c>
      <c r="I97" s="242">
        <f>SUMIF(G15:G84,"sb(l)",I15:I84)</f>
        <v>67.900000000000006</v>
      </c>
      <c r="J97" s="242">
        <f>SUMIF(G15:G84,"sb(l)",J15:J84)</f>
        <v>-0.2</v>
      </c>
      <c r="K97" s="255">
        <f>SUMIF(G15:G84,"sb(l)",K15:K84)</f>
        <v>0</v>
      </c>
      <c r="L97" s="242">
        <f>SUMIF(G15:G84,"sb(l)",L15:L84)</f>
        <v>0</v>
      </c>
      <c r="M97" s="578">
        <f>SUMIF(G15:G84,"sb(l)",M15:M84)</f>
        <v>0</v>
      </c>
      <c r="N97" s="255">
        <f>SUMIF(G15:G84,"sb(l)",N15:N84)</f>
        <v>0</v>
      </c>
      <c r="O97" s="242">
        <f>SUMIF(G15:G84,"sb(l)",O15:O84)</f>
        <v>0</v>
      </c>
      <c r="P97" s="578">
        <f>SUMIF(G15:G84,"sb(l)",P15:P84)</f>
        <v>0</v>
      </c>
      <c r="Q97" s="11"/>
    </row>
    <row r="98" spans="1:25" s="3" customFormat="1" ht="14.25" customHeight="1">
      <c r="A98" s="637" t="s">
        <v>15</v>
      </c>
      <c r="B98" s="638"/>
      <c r="C98" s="638"/>
      <c r="D98" s="638"/>
      <c r="E98" s="638"/>
      <c r="F98" s="638"/>
      <c r="G98" s="639"/>
      <c r="H98" s="574">
        <f t="shared" ref="H98:P98" si="31">H99+H101+H100</f>
        <v>0</v>
      </c>
      <c r="I98" s="582">
        <f t="shared" si="31"/>
        <v>0</v>
      </c>
      <c r="J98" s="582">
        <f t="shared" si="31"/>
        <v>0</v>
      </c>
      <c r="K98" s="574">
        <f t="shared" si="31"/>
        <v>0</v>
      </c>
      <c r="L98" s="582">
        <f t="shared" si="31"/>
        <v>0</v>
      </c>
      <c r="M98" s="579">
        <f t="shared" si="31"/>
        <v>0</v>
      </c>
      <c r="N98" s="574">
        <f t="shared" si="31"/>
        <v>0</v>
      </c>
      <c r="O98" s="582">
        <f t="shared" si="31"/>
        <v>0</v>
      </c>
      <c r="P98" s="579">
        <f t="shared" si="31"/>
        <v>0</v>
      </c>
      <c r="V98" s="2"/>
      <c r="W98" s="2"/>
      <c r="X98" s="2"/>
      <c r="Y98" s="2"/>
    </row>
    <row r="99" spans="1:25" s="3" customFormat="1" ht="14.25" customHeight="1">
      <c r="A99" s="640" t="s">
        <v>21</v>
      </c>
      <c r="B99" s="641"/>
      <c r="C99" s="641"/>
      <c r="D99" s="641"/>
      <c r="E99" s="641"/>
      <c r="F99" s="641"/>
      <c r="G99" s="642"/>
      <c r="H99" s="252">
        <f>SUMIF(G14:G84,"ES",H14:H84)</f>
        <v>0</v>
      </c>
      <c r="I99" s="241">
        <f>SUMIF(G14:G84,"ES",I14:I84)</f>
        <v>0</v>
      </c>
      <c r="J99" s="241">
        <f>SUMIF(G14:G84,"ES",J14:J84)</f>
        <v>0</v>
      </c>
      <c r="K99" s="252">
        <f>SUMIF(G13:G84,"ES",K13:K84)</f>
        <v>0</v>
      </c>
      <c r="L99" s="241">
        <f>SUMIF(G13:G84,"ES",L13:L84)</f>
        <v>0</v>
      </c>
      <c r="M99" s="580">
        <f>SUMIF(G13:G84,"ES",M13:M84)</f>
        <v>0</v>
      </c>
      <c r="N99" s="252">
        <f>SUMIF(G13:G84,"ES",N13:N84)</f>
        <v>0</v>
      </c>
      <c r="O99" s="241">
        <f>SUMIF(G13:G84,"ES",O13:O84)</f>
        <v>0</v>
      </c>
      <c r="P99" s="580">
        <f>SUMIF(G13:G84,"ES",P13:P84)</f>
        <v>0</v>
      </c>
      <c r="V99" s="2"/>
      <c r="W99" s="2"/>
      <c r="X99" s="2"/>
      <c r="Y99" s="2"/>
    </row>
    <row r="100" spans="1:25" s="3" customFormat="1" ht="14.25" customHeight="1">
      <c r="A100" s="643" t="s">
        <v>86</v>
      </c>
      <c r="B100" s="644"/>
      <c r="C100" s="644"/>
      <c r="D100" s="644"/>
      <c r="E100" s="644"/>
      <c r="F100" s="644"/>
      <c r="G100" s="645"/>
      <c r="H100" s="252">
        <f>SUMIF(G15:G84,"LRVB",H15:H84)</f>
        <v>0</v>
      </c>
      <c r="I100" s="241">
        <f>SUMIF(E15:E84,"LRVB",I15:I84)</f>
        <v>0</v>
      </c>
      <c r="J100" s="241">
        <f>SUMIF(G15:G84,"LRVB",J15:J84)</f>
        <v>0</v>
      </c>
      <c r="K100" s="252">
        <f>SUMIF(G14:G85,"LRVB",K14:K85)</f>
        <v>0</v>
      </c>
      <c r="L100" s="241">
        <f>SUMIF(G14:G85,"LRVB",L14:L85)</f>
        <v>0</v>
      </c>
      <c r="M100" s="580"/>
      <c r="N100" s="252">
        <f>SUMIF(G14:G84,"ES",N14:N84)</f>
        <v>0</v>
      </c>
      <c r="O100" s="241">
        <f>SUMIF(G14:G85,"ES",O14:O85)</f>
        <v>0</v>
      </c>
      <c r="P100" s="580">
        <f>SUMIF(G14:G85,"ES",P14:P85)</f>
        <v>0</v>
      </c>
      <c r="V100" s="2"/>
      <c r="W100" s="2"/>
      <c r="X100" s="2"/>
      <c r="Y100" s="2"/>
    </row>
    <row r="101" spans="1:25" s="3" customFormat="1" ht="16.5" customHeight="1">
      <c r="A101" s="640" t="s">
        <v>62</v>
      </c>
      <c r="B101" s="641"/>
      <c r="C101" s="641"/>
      <c r="D101" s="641"/>
      <c r="E101" s="641"/>
      <c r="F101" s="641"/>
      <c r="G101" s="642"/>
      <c r="H101" s="238">
        <f>SUMIF(F13:F84,"Kt",H13:H84)</f>
        <v>0</v>
      </c>
      <c r="I101" s="244">
        <f>SUMIF(G13:G84,"Kt",I13:I84)</f>
        <v>0</v>
      </c>
      <c r="J101" s="244">
        <f>SUMIF(G13:G84,"Kt",J13:J84)</f>
        <v>0</v>
      </c>
      <c r="K101" s="238">
        <f>SUMIF(G13:G84,"Kt",K13:K84)</f>
        <v>0</v>
      </c>
      <c r="L101" s="244">
        <f>SUMIF(G13:G84,"Kt",L13:L84)</f>
        <v>0</v>
      </c>
      <c r="M101" s="577">
        <f>SUMIF(G13:G84,"Kt",M13:M84)</f>
        <v>0</v>
      </c>
      <c r="N101" s="238">
        <f>SUMIF(G13:G84,"Kt",N13:N84)</f>
        <v>0</v>
      </c>
      <c r="O101" s="244">
        <f>SUMIF(G13:G84,"Kt",O13:O84)</f>
        <v>0</v>
      </c>
      <c r="P101" s="577">
        <f>SUMIF(G13:G84,"Kt",P13:P84)</f>
        <v>0</v>
      </c>
    </row>
    <row r="102" spans="1:25" s="3" customFormat="1" ht="18" customHeight="1" thickBot="1">
      <c r="A102" s="646" t="s">
        <v>16</v>
      </c>
      <c r="B102" s="647"/>
      <c r="C102" s="647"/>
      <c r="D102" s="647"/>
      <c r="E102" s="647"/>
      <c r="F102" s="647"/>
      <c r="G102" s="648"/>
      <c r="H102" s="239">
        <f t="shared" ref="H102:P102" si="32">SUM(H88,H98)</f>
        <v>2331.3000000000002</v>
      </c>
      <c r="I102" s="245">
        <f t="shared" si="32"/>
        <v>2331.1</v>
      </c>
      <c r="J102" s="245">
        <f t="shared" si="32"/>
        <v>-0.2</v>
      </c>
      <c r="K102" s="239">
        <f t="shared" si="32"/>
        <v>524.70000000000005</v>
      </c>
      <c r="L102" s="245">
        <f t="shared" si="32"/>
        <v>524.70000000000005</v>
      </c>
      <c r="M102" s="581">
        <f t="shared" si="32"/>
        <v>0</v>
      </c>
      <c r="N102" s="239">
        <f t="shared" si="32"/>
        <v>319.39999999999998</v>
      </c>
      <c r="O102" s="245">
        <f t="shared" si="32"/>
        <v>319.39999999999998</v>
      </c>
      <c r="P102" s="581">
        <f t="shared" si="32"/>
        <v>0</v>
      </c>
    </row>
    <row r="103" spans="1:25" s="3" customFormat="1">
      <c r="D103" s="6"/>
      <c r="E103" s="6"/>
      <c r="F103" s="184"/>
      <c r="G103" s="520"/>
      <c r="H103" s="6"/>
      <c r="I103" s="6"/>
      <c r="J103" s="6"/>
      <c r="K103" s="6"/>
      <c r="L103" s="6"/>
      <c r="M103" s="6"/>
      <c r="N103" s="6"/>
      <c r="O103" s="6"/>
      <c r="P103" s="6"/>
      <c r="Q103" s="6"/>
    </row>
    <row r="104" spans="1:25" s="3" customFormat="1">
      <c r="D104" s="6"/>
      <c r="E104" s="776" t="s">
        <v>143</v>
      </c>
      <c r="F104" s="776"/>
      <c r="G104" s="776"/>
      <c r="H104" s="776"/>
      <c r="I104" s="776"/>
      <c r="J104" s="776"/>
      <c r="K104" s="776"/>
      <c r="L104" s="776"/>
      <c r="M104" s="776"/>
      <c r="N104" s="776"/>
      <c r="O104" s="776"/>
      <c r="P104" s="776"/>
      <c r="Q104" s="6"/>
    </row>
    <row r="105" spans="1:25" s="3" customFormat="1">
      <c r="D105" s="6"/>
      <c r="E105" s="6"/>
      <c r="F105" s="184"/>
      <c r="G105" s="520"/>
      <c r="H105" s="212"/>
      <c r="I105" s="212"/>
      <c r="J105" s="212"/>
      <c r="K105" s="6"/>
      <c r="L105" s="6"/>
      <c r="M105" s="6"/>
      <c r="N105" s="6"/>
      <c r="O105" s="6"/>
      <c r="P105" s="6"/>
      <c r="Q105" s="6"/>
    </row>
    <row r="106" spans="1:25" s="3" customFormat="1">
      <c r="F106" s="4"/>
      <c r="G106" s="513"/>
    </row>
  </sheetData>
  <mergeCells count="123">
    <mergeCell ref="M7:M9"/>
    <mergeCell ref="P7:P9"/>
    <mergeCell ref="Q8:Q9"/>
    <mergeCell ref="O7:O9"/>
    <mergeCell ref="J7:J9"/>
    <mergeCell ref="D3:Q3"/>
    <mergeCell ref="A4:Q4"/>
    <mergeCell ref="A5:Q5"/>
    <mergeCell ref="A10:Q10"/>
    <mergeCell ref="Q7:T7"/>
    <mergeCell ref="R8:T8"/>
    <mergeCell ref="S6:U6"/>
    <mergeCell ref="A7:A9"/>
    <mergeCell ref="B7:B9"/>
    <mergeCell ref="C7:C9"/>
    <mergeCell ref="D7:D9"/>
    <mergeCell ref="E7:E9"/>
    <mergeCell ref="F7:F9"/>
    <mergeCell ref="G7:G9"/>
    <mergeCell ref="K7:K9"/>
    <mergeCell ref="A11:Q11"/>
    <mergeCell ref="B12:U12"/>
    <mergeCell ref="C13:Q13"/>
    <mergeCell ref="A14:A18"/>
    <mergeCell ref="B14:B18"/>
    <mergeCell ref="C14:C18"/>
    <mergeCell ref="D14:D18"/>
    <mergeCell ref="E14:E18"/>
    <mergeCell ref="F14:F18"/>
    <mergeCell ref="C23:G23"/>
    <mergeCell ref="C24:Q24"/>
    <mergeCell ref="D25:D26"/>
    <mergeCell ref="E25:E28"/>
    <mergeCell ref="F25:F28"/>
    <mergeCell ref="D27:D28"/>
    <mergeCell ref="A19:A22"/>
    <mergeCell ref="B19:B22"/>
    <mergeCell ref="C19:C22"/>
    <mergeCell ref="D19:D22"/>
    <mergeCell ref="E19:E22"/>
    <mergeCell ref="F19:F22"/>
    <mergeCell ref="F32:F36"/>
    <mergeCell ref="G32:G36"/>
    <mergeCell ref="K32:K36"/>
    <mergeCell ref="M32:M36"/>
    <mergeCell ref="P32:P36"/>
    <mergeCell ref="D37:D39"/>
    <mergeCell ref="O32:O36"/>
    <mergeCell ref="D29:D31"/>
    <mergeCell ref="A32:A36"/>
    <mergeCell ref="B32:B36"/>
    <mergeCell ref="C32:C36"/>
    <mergeCell ref="D32:D36"/>
    <mergeCell ref="E32:E36"/>
    <mergeCell ref="D52:D53"/>
    <mergeCell ref="D54:D55"/>
    <mergeCell ref="Q54:Q55"/>
    <mergeCell ref="D56:D58"/>
    <mergeCell ref="Q57:Q58"/>
    <mergeCell ref="D59:D61"/>
    <mergeCell ref="Q60:Q61"/>
    <mergeCell ref="D40:D41"/>
    <mergeCell ref="E40:E41"/>
    <mergeCell ref="D43:D45"/>
    <mergeCell ref="E43:E45"/>
    <mergeCell ref="D47:D50"/>
    <mergeCell ref="E47:E50"/>
    <mergeCell ref="C63:G63"/>
    <mergeCell ref="B64:G64"/>
    <mergeCell ref="B65:Q65"/>
    <mergeCell ref="C66:Q66"/>
    <mergeCell ref="A67:A70"/>
    <mergeCell ref="B67:B70"/>
    <mergeCell ref="C67:C70"/>
    <mergeCell ref="D67:D69"/>
    <mergeCell ref="F67:F70"/>
    <mergeCell ref="E68:E70"/>
    <mergeCell ref="A78:A81"/>
    <mergeCell ref="B78:B81"/>
    <mergeCell ref="C78:C81"/>
    <mergeCell ref="D78:D80"/>
    <mergeCell ref="F78:F81"/>
    <mergeCell ref="E79:E81"/>
    <mergeCell ref="Q68:Q69"/>
    <mergeCell ref="A71:A77"/>
    <mergeCell ref="B71:B77"/>
    <mergeCell ref="C71:C77"/>
    <mergeCell ref="D71:D77"/>
    <mergeCell ref="F71:F77"/>
    <mergeCell ref="E72:E77"/>
    <mergeCell ref="A91:G91"/>
    <mergeCell ref="A92:G92"/>
    <mergeCell ref="A93:G93"/>
    <mergeCell ref="C82:G82"/>
    <mergeCell ref="B83:G83"/>
    <mergeCell ref="B84:G84"/>
    <mergeCell ref="A85:Q85"/>
    <mergeCell ref="A86:G86"/>
    <mergeCell ref="A87:G87"/>
    <mergeCell ref="A95:G95"/>
    <mergeCell ref="A96:G96"/>
    <mergeCell ref="U47:U51"/>
    <mergeCell ref="U71:U75"/>
    <mergeCell ref="U25:U27"/>
    <mergeCell ref="A102:G102"/>
    <mergeCell ref="E104:P104"/>
    <mergeCell ref="H7:H9"/>
    <mergeCell ref="H32:H36"/>
    <mergeCell ref="I7:I9"/>
    <mergeCell ref="I32:I36"/>
    <mergeCell ref="L7:L9"/>
    <mergeCell ref="L32:L36"/>
    <mergeCell ref="N7:N9"/>
    <mergeCell ref="N32:N36"/>
    <mergeCell ref="A94:G94"/>
    <mergeCell ref="A97:E97"/>
    <mergeCell ref="A98:G98"/>
    <mergeCell ref="A99:G99"/>
    <mergeCell ref="A100:G100"/>
    <mergeCell ref="A101:G101"/>
    <mergeCell ref="A88:G88"/>
    <mergeCell ref="A89:G89"/>
    <mergeCell ref="A90:G90"/>
  </mergeCells>
  <printOptions horizontalCentered="1"/>
  <pageMargins left="0.19685039370078741" right="0.19685039370078741" top="0.59055118110236227" bottom="0.19685039370078741" header="0" footer="0"/>
  <pageSetup paperSize="9" scale="67" orientation="landscape" r:id="rId1"/>
  <headerFooter alignWithMargins="0"/>
  <rowBreaks count="1" manualBreakCount="1">
    <brk id="70" max="20"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05"/>
  <sheetViews>
    <sheetView view="pageBreakPreview" zoomScaleNormal="100" zoomScaleSheetLayoutView="100" workbookViewId="0">
      <selection activeCell="R8" sqref="R8"/>
    </sheetView>
  </sheetViews>
  <sheetFormatPr defaultRowHeight="12.75"/>
  <cols>
    <col min="1" max="4" width="2.7109375" style="3" customWidth="1"/>
    <col min="5" max="5" width="28" style="3" customWidth="1"/>
    <col min="6" max="6" width="3.28515625" style="3" customWidth="1"/>
    <col min="7" max="7" width="3.140625" style="4" customWidth="1"/>
    <col min="8" max="8" width="11.28515625" style="4" customWidth="1"/>
    <col min="9" max="9" width="7.7109375" style="303" customWidth="1"/>
    <col min="10" max="12" width="8.7109375" style="3" customWidth="1"/>
    <col min="13" max="13" width="37.5703125" style="3" customWidth="1"/>
    <col min="14" max="16" width="4.28515625" style="3" customWidth="1"/>
    <col min="17" max="16384" width="9.140625" style="2"/>
  </cols>
  <sheetData>
    <row r="1" spans="1:16" s="55" customFormat="1" ht="14.25" customHeight="1">
      <c r="M1" s="821" t="s">
        <v>57</v>
      </c>
      <c r="N1" s="822"/>
      <c r="O1" s="822"/>
      <c r="P1" s="822"/>
    </row>
    <row r="2" spans="1:16" s="3" customFormat="1" ht="15" customHeight="1">
      <c r="A2" s="327"/>
      <c r="B2" s="327"/>
      <c r="C2" s="327"/>
      <c r="D2" s="327"/>
      <c r="E2" s="823" t="s">
        <v>160</v>
      </c>
      <c r="F2" s="823"/>
      <c r="G2" s="823"/>
      <c r="H2" s="823"/>
      <c r="I2" s="823"/>
      <c r="J2" s="823"/>
      <c r="K2" s="823"/>
      <c r="L2" s="823"/>
      <c r="M2" s="823"/>
      <c r="N2" s="327"/>
      <c r="O2" s="327"/>
      <c r="P2" s="327"/>
    </row>
    <row r="3" spans="1:16" ht="14.25" customHeight="1">
      <c r="A3" s="824" t="s">
        <v>26</v>
      </c>
      <c r="B3" s="824"/>
      <c r="C3" s="824"/>
      <c r="D3" s="824"/>
      <c r="E3" s="824"/>
      <c r="F3" s="824"/>
      <c r="G3" s="824"/>
      <c r="H3" s="824"/>
      <c r="I3" s="824"/>
      <c r="J3" s="824"/>
      <c r="K3" s="824"/>
      <c r="L3" s="824"/>
      <c r="M3" s="824"/>
      <c r="N3" s="328"/>
      <c r="O3" s="328"/>
      <c r="P3" s="328"/>
    </row>
    <row r="4" spans="1:16" ht="15.75" customHeight="1">
      <c r="A4" s="825" t="s">
        <v>53</v>
      </c>
      <c r="B4" s="825"/>
      <c r="C4" s="825"/>
      <c r="D4" s="825"/>
      <c r="E4" s="825"/>
      <c r="F4" s="825"/>
      <c r="G4" s="825"/>
      <c r="H4" s="825"/>
      <c r="I4" s="825"/>
      <c r="J4" s="825"/>
      <c r="K4" s="825"/>
      <c r="L4" s="825"/>
      <c r="M4" s="825"/>
      <c r="N4" s="329"/>
      <c r="O4" s="329"/>
      <c r="P4" s="329"/>
    </row>
    <row r="5" spans="1:16" ht="15" customHeight="1" thickBot="1">
      <c r="M5" s="263" t="s">
        <v>51</v>
      </c>
      <c r="N5" s="120"/>
      <c r="O5" s="120"/>
      <c r="P5" s="120"/>
    </row>
    <row r="6" spans="1:16" ht="39" customHeight="1">
      <c r="A6" s="767" t="s">
        <v>18</v>
      </c>
      <c r="B6" s="770" t="s">
        <v>0</v>
      </c>
      <c r="C6" s="770" t="s">
        <v>1</v>
      </c>
      <c r="D6" s="770" t="s">
        <v>23</v>
      </c>
      <c r="E6" s="773" t="s">
        <v>12</v>
      </c>
      <c r="F6" s="770" t="s">
        <v>2</v>
      </c>
      <c r="G6" s="761" t="s">
        <v>3</v>
      </c>
      <c r="H6" s="829" t="s">
        <v>55</v>
      </c>
      <c r="I6" s="764" t="s">
        <v>4</v>
      </c>
      <c r="J6" s="826" t="s">
        <v>111</v>
      </c>
      <c r="K6" s="747" t="s">
        <v>80</v>
      </c>
      <c r="L6" s="747" t="s">
        <v>109</v>
      </c>
      <c r="M6" s="750" t="s">
        <v>11</v>
      </c>
      <c r="N6" s="751"/>
      <c r="O6" s="751"/>
      <c r="P6" s="752"/>
    </row>
    <row r="7" spans="1:16" ht="21.75" customHeight="1">
      <c r="A7" s="768"/>
      <c r="B7" s="771"/>
      <c r="C7" s="771"/>
      <c r="D7" s="771"/>
      <c r="E7" s="774"/>
      <c r="F7" s="771"/>
      <c r="G7" s="762"/>
      <c r="H7" s="830"/>
      <c r="I7" s="765"/>
      <c r="J7" s="827"/>
      <c r="K7" s="748"/>
      <c r="L7" s="748"/>
      <c r="M7" s="753" t="s">
        <v>12</v>
      </c>
      <c r="N7" s="755"/>
      <c r="O7" s="755"/>
      <c r="P7" s="756"/>
    </row>
    <row r="8" spans="1:16" ht="59.25" customHeight="1" thickBot="1">
      <c r="A8" s="769"/>
      <c r="B8" s="772"/>
      <c r="C8" s="772"/>
      <c r="D8" s="772"/>
      <c r="E8" s="775"/>
      <c r="F8" s="772"/>
      <c r="G8" s="763"/>
      <c r="H8" s="831"/>
      <c r="I8" s="766"/>
      <c r="J8" s="828"/>
      <c r="K8" s="749"/>
      <c r="L8" s="749"/>
      <c r="M8" s="754"/>
      <c r="N8" s="53" t="s">
        <v>56</v>
      </c>
      <c r="O8" s="53" t="s">
        <v>81</v>
      </c>
      <c r="P8" s="54" t="s">
        <v>110</v>
      </c>
    </row>
    <row r="9" spans="1:16" s="8" customFormat="1" ht="14.25" customHeight="1">
      <c r="A9" s="757" t="s">
        <v>37</v>
      </c>
      <c r="B9" s="758"/>
      <c r="C9" s="758"/>
      <c r="D9" s="758"/>
      <c r="E9" s="758"/>
      <c r="F9" s="758"/>
      <c r="G9" s="758"/>
      <c r="H9" s="758"/>
      <c r="I9" s="758"/>
      <c r="J9" s="758"/>
      <c r="K9" s="758"/>
      <c r="L9" s="758"/>
      <c r="M9" s="758"/>
      <c r="N9" s="321"/>
      <c r="O9" s="321"/>
      <c r="P9" s="42"/>
    </row>
    <row r="10" spans="1:16" s="8" customFormat="1" ht="14.25" customHeight="1">
      <c r="A10" s="759" t="s">
        <v>27</v>
      </c>
      <c r="B10" s="760"/>
      <c r="C10" s="760"/>
      <c r="D10" s="760"/>
      <c r="E10" s="760"/>
      <c r="F10" s="760"/>
      <c r="G10" s="760"/>
      <c r="H10" s="760"/>
      <c r="I10" s="760"/>
      <c r="J10" s="760"/>
      <c r="K10" s="760"/>
      <c r="L10" s="760"/>
      <c r="M10" s="760"/>
      <c r="N10" s="322"/>
      <c r="O10" s="322"/>
      <c r="P10" s="43"/>
    </row>
    <row r="11" spans="1:16" ht="16.5" customHeight="1">
      <c r="A11" s="13" t="s">
        <v>5</v>
      </c>
      <c r="B11" s="777" t="s">
        <v>28</v>
      </c>
      <c r="C11" s="778"/>
      <c r="D11" s="778"/>
      <c r="E11" s="778"/>
      <c r="F11" s="778"/>
      <c r="G11" s="778"/>
      <c r="H11" s="778"/>
      <c r="I11" s="778"/>
      <c r="J11" s="778"/>
      <c r="K11" s="778"/>
      <c r="L11" s="778"/>
      <c r="M11" s="778"/>
      <c r="N11" s="779"/>
      <c r="O11" s="779"/>
      <c r="P11" s="780"/>
    </row>
    <row r="12" spans="1:16" ht="15.75" customHeight="1">
      <c r="A12" s="14" t="s">
        <v>5</v>
      </c>
      <c r="B12" s="10" t="s">
        <v>5</v>
      </c>
      <c r="C12" s="781" t="s">
        <v>29</v>
      </c>
      <c r="D12" s="782"/>
      <c r="E12" s="782"/>
      <c r="F12" s="782"/>
      <c r="G12" s="782"/>
      <c r="H12" s="782"/>
      <c r="I12" s="782"/>
      <c r="J12" s="782"/>
      <c r="K12" s="782"/>
      <c r="L12" s="782"/>
      <c r="M12" s="782"/>
      <c r="N12" s="323"/>
      <c r="O12" s="323"/>
      <c r="P12" s="44"/>
    </row>
    <row r="13" spans="1:16" ht="15" customHeight="1">
      <c r="A13" s="690" t="s">
        <v>5</v>
      </c>
      <c r="B13" s="783" t="s">
        <v>5</v>
      </c>
      <c r="C13" s="696" t="s">
        <v>5</v>
      </c>
      <c r="D13" s="696"/>
      <c r="E13" s="785" t="s">
        <v>35</v>
      </c>
      <c r="F13" s="787" t="s">
        <v>39</v>
      </c>
      <c r="G13" s="789" t="s">
        <v>33</v>
      </c>
      <c r="H13" s="836" t="s">
        <v>112</v>
      </c>
      <c r="I13" s="122" t="s">
        <v>22</v>
      </c>
      <c r="J13" s="123">
        <v>35.5</v>
      </c>
      <c r="K13" s="269">
        <v>35.5</v>
      </c>
      <c r="L13" s="123">
        <v>35</v>
      </c>
      <c r="M13" s="27" t="s">
        <v>93</v>
      </c>
      <c r="N13" s="132">
        <v>60</v>
      </c>
      <c r="O13" s="281">
        <v>60</v>
      </c>
      <c r="P13" s="134">
        <v>60</v>
      </c>
    </row>
    <row r="14" spans="1:16" ht="27" customHeight="1">
      <c r="A14" s="690"/>
      <c r="B14" s="783"/>
      <c r="C14" s="696"/>
      <c r="D14" s="696"/>
      <c r="E14" s="785"/>
      <c r="F14" s="787"/>
      <c r="G14" s="789"/>
      <c r="H14" s="836"/>
      <c r="I14" s="214"/>
      <c r="J14" s="315"/>
      <c r="K14" s="35"/>
      <c r="L14" s="315"/>
      <c r="M14" s="20" t="s">
        <v>50</v>
      </c>
      <c r="N14" s="133">
        <v>2</v>
      </c>
      <c r="O14" s="133">
        <v>1</v>
      </c>
      <c r="P14" s="41">
        <v>2</v>
      </c>
    </row>
    <row r="15" spans="1:16" ht="25.5" customHeight="1">
      <c r="A15" s="690"/>
      <c r="B15" s="783"/>
      <c r="C15" s="696"/>
      <c r="D15" s="696"/>
      <c r="E15" s="785"/>
      <c r="F15" s="787"/>
      <c r="G15" s="789"/>
      <c r="H15" s="836"/>
      <c r="I15" s="214"/>
      <c r="J15" s="315"/>
      <c r="K15" s="35"/>
      <c r="L15" s="315"/>
      <c r="M15" s="195" t="s">
        <v>44</v>
      </c>
      <c r="N15" s="196">
        <v>60</v>
      </c>
      <c r="O15" s="196">
        <v>60</v>
      </c>
      <c r="P15" s="197">
        <v>60</v>
      </c>
    </row>
    <row r="16" spans="1:16" ht="17.25" customHeight="1">
      <c r="A16" s="690"/>
      <c r="B16" s="783"/>
      <c r="C16" s="696"/>
      <c r="D16" s="696"/>
      <c r="E16" s="785"/>
      <c r="F16" s="787"/>
      <c r="G16" s="789"/>
      <c r="H16" s="836"/>
      <c r="I16" s="246"/>
      <c r="J16" s="333"/>
      <c r="K16" s="36"/>
      <c r="L16" s="333"/>
      <c r="M16" s="187" t="s">
        <v>92</v>
      </c>
      <c r="N16" s="203">
        <v>1100</v>
      </c>
      <c r="O16" s="203">
        <v>1100</v>
      </c>
      <c r="P16" s="204">
        <v>1100</v>
      </c>
    </row>
    <row r="17" spans="1:16" ht="16.5" customHeight="1" thickBot="1">
      <c r="A17" s="691"/>
      <c r="B17" s="784"/>
      <c r="C17" s="697"/>
      <c r="D17" s="697"/>
      <c r="E17" s="786"/>
      <c r="F17" s="788"/>
      <c r="G17" s="790"/>
      <c r="H17" s="837"/>
      <c r="I17" s="59" t="s">
        <v>6</v>
      </c>
      <c r="J17" s="58">
        <f t="shared" ref="J17:K17" si="0">SUM(J13:J15)</f>
        <v>35.5</v>
      </c>
      <c r="K17" s="81">
        <f t="shared" si="0"/>
        <v>35.5</v>
      </c>
      <c r="L17" s="58">
        <f t="shared" ref="L17" si="1">SUM(L13:L15)</f>
        <v>35</v>
      </c>
      <c r="M17" s="175"/>
      <c r="N17" s="176"/>
      <c r="O17" s="176"/>
      <c r="P17" s="117"/>
    </row>
    <row r="18" spans="1:16" ht="28.5" customHeight="1">
      <c r="A18" s="689" t="s">
        <v>5</v>
      </c>
      <c r="B18" s="805" t="s">
        <v>5</v>
      </c>
      <c r="C18" s="695" t="s">
        <v>7</v>
      </c>
      <c r="D18" s="695"/>
      <c r="E18" s="716" t="s">
        <v>73</v>
      </c>
      <c r="F18" s="717" t="s">
        <v>41</v>
      </c>
      <c r="G18" s="795" t="s">
        <v>33</v>
      </c>
      <c r="H18" s="840" t="s">
        <v>112</v>
      </c>
      <c r="I18" s="24" t="s">
        <v>22</v>
      </c>
      <c r="J18" s="57">
        <v>1.1000000000000001</v>
      </c>
      <c r="K18" s="106"/>
      <c r="L18" s="57"/>
      <c r="M18" s="202" t="s">
        <v>127</v>
      </c>
      <c r="N18" s="178" t="s">
        <v>82</v>
      </c>
      <c r="O18" s="125"/>
      <c r="P18" s="126"/>
    </row>
    <row r="19" spans="1:16" ht="16.5" customHeight="1">
      <c r="A19" s="690"/>
      <c r="B19" s="783"/>
      <c r="C19" s="696"/>
      <c r="D19" s="696"/>
      <c r="E19" s="705"/>
      <c r="F19" s="718"/>
      <c r="G19" s="789"/>
      <c r="H19" s="836"/>
      <c r="I19" s="214" t="s">
        <v>77</v>
      </c>
      <c r="J19" s="343">
        <v>6.3</v>
      </c>
      <c r="K19" s="326"/>
      <c r="L19" s="315"/>
      <c r="M19" s="353" t="s">
        <v>125</v>
      </c>
      <c r="N19" s="355" t="s">
        <v>126</v>
      </c>
      <c r="O19" s="356"/>
      <c r="P19" s="357"/>
    </row>
    <row r="20" spans="1:16" ht="29.25" customHeight="1">
      <c r="A20" s="690"/>
      <c r="B20" s="783"/>
      <c r="C20" s="696"/>
      <c r="D20" s="696"/>
      <c r="E20" s="705"/>
      <c r="F20" s="718"/>
      <c r="G20" s="789"/>
      <c r="H20" s="836"/>
      <c r="I20" s="246"/>
      <c r="J20" s="401"/>
      <c r="K20" s="40"/>
      <c r="L20" s="401"/>
      <c r="M20" s="397" t="s">
        <v>128</v>
      </c>
      <c r="N20" s="359" t="s">
        <v>82</v>
      </c>
      <c r="O20" s="354"/>
      <c r="P20" s="360"/>
    </row>
    <row r="21" spans="1:16" ht="15.75" customHeight="1" thickBot="1">
      <c r="A21" s="691"/>
      <c r="B21" s="784"/>
      <c r="C21" s="697"/>
      <c r="D21" s="697"/>
      <c r="E21" s="706"/>
      <c r="F21" s="719"/>
      <c r="G21" s="790"/>
      <c r="H21" s="837"/>
      <c r="I21" s="12" t="s">
        <v>6</v>
      </c>
      <c r="J21" s="58">
        <f>SUM(J18:J20)</f>
        <v>7.4</v>
      </c>
      <c r="K21" s="81">
        <f>SUM(K18:K20)</f>
        <v>0</v>
      </c>
      <c r="L21" s="58">
        <f>SUM(L18:L20)</f>
        <v>0</v>
      </c>
      <c r="M21" s="358"/>
      <c r="N21" s="177"/>
      <c r="O21" s="216"/>
      <c r="P21" s="225"/>
    </row>
    <row r="22" spans="1:16" ht="16.5" customHeight="1" thickBot="1">
      <c r="A22" s="15" t="s">
        <v>5</v>
      </c>
      <c r="B22" s="30" t="s">
        <v>5</v>
      </c>
      <c r="C22" s="680" t="s">
        <v>8</v>
      </c>
      <c r="D22" s="681"/>
      <c r="E22" s="681"/>
      <c r="F22" s="681"/>
      <c r="G22" s="681"/>
      <c r="H22" s="681"/>
      <c r="I22" s="796"/>
      <c r="J22" s="38">
        <f>J21+J17</f>
        <v>42.9</v>
      </c>
      <c r="K22" s="87">
        <f>K21+K17</f>
        <v>35.5</v>
      </c>
      <c r="L22" s="38">
        <f>L21+L17</f>
        <v>35</v>
      </c>
      <c r="M22" s="261"/>
      <c r="N22" s="262"/>
      <c r="O22" s="262"/>
      <c r="P22" s="50"/>
    </row>
    <row r="23" spans="1:16" ht="14.25" customHeight="1" thickBot="1">
      <c r="A23" s="15" t="s">
        <v>5</v>
      </c>
      <c r="B23" s="30" t="s">
        <v>7</v>
      </c>
      <c r="C23" s="797" t="s">
        <v>30</v>
      </c>
      <c r="D23" s="798"/>
      <c r="E23" s="798"/>
      <c r="F23" s="798"/>
      <c r="G23" s="798"/>
      <c r="H23" s="798"/>
      <c r="I23" s="798"/>
      <c r="J23" s="798"/>
      <c r="K23" s="798"/>
      <c r="L23" s="798"/>
      <c r="M23" s="798"/>
      <c r="N23" s="324"/>
      <c r="O23" s="324"/>
      <c r="P23" s="49"/>
    </row>
    <row r="24" spans="1:16" ht="13.5" customHeight="1">
      <c r="A24" s="305" t="s">
        <v>5</v>
      </c>
      <c r="B24" s="308" t="s">
        <v>7</v>
      </c>
      <c r="C24" s="143" t="s">
        <v>5</v>
      </c>
      <c r="D24" s="383"/>
      <c r="E24" s="799" t="s">
        <v>99</v>
      </c>
      <c r="F24" s="800" t="s">
        <v>40</v>
      </c>
      <c r="G24" s="802" t="s">
        <v>33</v>
      </c>
      <c r="H24" s="838" t="s">
        <v>112</v>
      </c>
      <c r="I24" s="205"/>
      <c r="J24" s="207"/>
      <c r="K24" s="207"/>
      <c r="L24" s="207"/>
      <c r="M24" s="208"/>
      <c r="N24" s="70"/>
      <c r="O24" s="392"/>
      <c r="P24" s="209"/>
    </row>
    <row r="25" spans="1:16" ht="16.5" customHeight="1">
      <c r="A25" s="382"/>
      <c r="B25" s="385"/>
      <c r="C25" s="391"/>
      <c r="D25" s="384"/>
      <c r="E25" s="791"/>
      <c r="F25" s="801"/>
      <c r="G25" s="803"/>
      <c r="H25" s="839"/>
      <c r="I25" s="388"/>
      <c r="J25" s="265"/>
      <c r="K25" s="265"/>
      <c r="L25" s="266"/>
      <c r="M25" s="127"/>
      <c r="N25" s="93"/>
      <c r="O25" s="278"/>
      <c r="P25" s="167"/>
    </row>
    <row r="26" spans="1:16" ht="28.5" customHeight="1">
      <c r="A26" s="306"/>
      <c r="B26" s="309"/>
      <c r="C26" s="330"/>
      <c r="D26" s="340" t="s">
        <v>5</v>
      </c>
      <c r="E26" s="745" t="s">
        <v>122</v>
      </c>
      <c r="F26" s="801"/>
      <c r="G26" s="803"/>
      <c r="H26" s="839"/>
      <c r="I26" s="348" t="s">
        <v>22</v>
      </c>
      <c r="J26" s="604">
        <v>17.399999999999999</v>
      </c>
      <c r="K26" s="332">
        <v>17.399999999999999</v>
      </c>
      <c r="L26" s="386">
        <v>17.399999999999999</v>
      </c>
      <c r="M26" s="118" t="s">
        <v>88</v>
      </c>
      <c r="N26" s="71">
        <v>10</v>
      </c>
      <c r="O26" s="271">
        <v>10</v>
      </c>
      <c r="P26" s="189">
        <v>10</v>
      </c>
    </row>
    <row r="27" spans="1:16" ht="30" customHeight="1">
      <c r="A27" s="306"/>
      <c r="B27" s="309"/>
      <c r="C27" s="330"/>
      <c r="D27" s="113"/>
      <c r="E27" s="804"/>
      <c r="F27" s="801"/>
      <c r="G27" s="803"/>
      <c r="H27" s="839"/>
      <c r="I27" s="404" t="s">
        <v>74</v>
      </c>
      <c r="J27" s="625">
        <v>0.8</v>
      </c>
      <c r="K27" s="333"/>
      <c r="L27" s="333"/>
      <c r="M27" s="114" t="s">
        <v>66</v>
      </c>
      <c r="N27" s="100">
        <v>10</v>
      </c>
      <c r="O27" s="272">
        <v>10</v>
      </c>
      <c r="P27" s="283">
        <v>10</v>
      </c>
    </row>
    <row r="28" spans="1:16" ht="26.25" customHeight="1">
      <c r="A28" s="306"/>
      <c r="B28" s="309"/>
      <c r="C28" s="330"/>
      <c r="D28" s="339" t="s">
        <v>7</v>
      </c>
      <c r="E28" s="745" t="s">
        <v>121</v>
      </c>
      <c r="F28" s="193"/>
      <c r="G28" s="342"/>
      <c r="H28" s="347"/>
      <c r="I28" s="348" t="s">
        <v>22</v>
      </c>
      <c r="J28" s="604">
        <v>20</v>
      </c>
      <c r="K28" s="332" t="s">
        <v>83</v>
      </c>
      <c r="L28" s="332">
        <v>20</v>
      </c>
      <c r="M28" s="361" t="s">
        <v>123</v>
      </c>
      <c r="N28" s="61">
        <v>5</v>
      </c>
      <c r="O28" s="275">
        <v>5</v>
      </c>
      <c r="P28" s="189">
        <v>5</v>
      </c>
    </row>
    <row r="29" spans="1:16" ht="16.5" customHeight="1">
      <c r="A29" s="338"/>
      <c r="B29" s="341"/>
      <c r="C29" s="349"/>
      <c r="D29" s="339"/>
      <c r="E29" s="742"/>
      <c r="F29" s="193"/>
      <c r="G29" s="342"/>
      <c r="H29" s="350"/>
      <c r="I29" s="344"/>
      <c r="J29" s="602"/>
      <c r="K29" s="343"/>
      <c r="L29" s="343"/>
      <c r="M29" s="366" t="s">
        <v>114</v>
      </c>
      <c r="N29" s="367">
        <v>50</v>
      </c>
      <c r="O29" s="368">
        <v>50</v>
      </c>
      <c r="P29" s="369">
        <v>50</v>
      </c>
    </row>
    <row r="30" spans="1:16" ht="27.75" customHeight="1">
      <c r="A30" s="338"/>
      <c r="B30" s="341"/>
      <c r="C30" s="349"/>
      <c r="D30" s="339"/>
      <c r="E30" s="791"/>
      <c r="F30" s="193"/>
      <c r="G30" s="342"/>
      <c r="H30" s="350"/>
      <c r="I30" s="404"/>
      <c r="J30" s="602"/>
      <c r="K30" s="343"/>
      <c r="L30" s="343"/>
      <c r="M30" s="362" t="s">
        <v>115</v>
      </c>
      <c r="N30" s="363">
        <v>1</v>
      </c>
      <c r="O30" s="364">
        <v>1</v>
      </c>
      <c r="P30" s="365">
        <v>1</v>
      </c>
    </row>
    <row r="31" spans="1:16" ht="25.5" customHeight="1">
      <c r="A31" s="690"/>
      <c r="B31" s="693"/>
      <c r="C31" s="832"/>
      <c r="D31" s="833" t="s">
        <v>24</v>
      </c>
      <c r="E31" s="793" t="s">
        <v>36</v>
      </c>
      <c r="F31" s="736" t="s">
        <v>47</v>
      </c>
      <c r="G31" s="738"/>
      <c r="H31" s="834"/>
      <c r="I31" s="739" t="s">
        <v>22</v>
      </c>
      <c r="J31" s="835">
        <v>100.2</v>
      </c>
      <c r="K31" s="835">
        <v>100</v>
      </c>
      <c r="L31" s="835">
        <v>100</v>
      </c>
      <c r="M31" s="164" t="s">
        <v>52</v>
      </c>
      <c r="N31" s="97">
        <v>140</v>
      </c>
      <c r="O31" s="273">
        <v>150</v>
      </c>
      <c r="P31" s="284">
        <v>150</v>
      </c>
    </row>
    <row r="32" spans="1:16" ht="27.75" customHeight="1">
      <c r="A32" s="690"/>
      <c r="B32" s="693"/>
      <c r="C32" s="832"/>
      <c r="D32" s="792"/>
      <c r="E32" s="794"/>
      <c r="F32" s="737"/>
      <c r="G32" s="738"/>
      <c r="H32" s="834"/>
      <c r="I32" s="739"/>
      <c r="J32" s="730"/>
      <c r="K32" s="730"/>
      <c r="L32" s="730"/>
      <c r="M32" s="165" t="s">
        <v>42</v>
      </c>
      <c r="N32" s="62">
        <v>30</v>
      </c>
      <c r="O32" s="274">
        <v>30</v>
      </c>
      <c r="P32" s="285">
        <v>30</v>
      </c>
    </row>
    <row r="33" spans="1:19" ht="27.75" customHeight="1">
      <c r="A33" s="690"/>
      <c r="B33" s="693"/>
      <c r="C33" s="832"/>
      <c r="D33" s="792"/>
      <c r="E33" s="794"/>
      <c r="F33" s="737"/>
      <c r="G33" s="738"/>
      <c r="H33" s="834"/>
      <c r="I33" s="739"/>
      <c r="J33" s="730"/>
      <c r="K33" s="730"/>
      <c r="L33" s="730"/>
      <c r="M33" s="165" t="s">
        <v>89</v>
      </c>
      <c r="N33" s="62">
        <v>40</v>
      </c>
      <c r="O33" s="274">
        <v>40</v>
      </c>
      <c r="P33" s="285">
        <v>40</v>
      </c>
    </row>
    <row r="34" spans="1:19" ht="28.5" customHeight="1">
      <c r="A34" s="690"/>
      <c r="B34" s="693"/>
      <c r="C34" s="832"/>
      <c r="D34" s="792"/>
      <c r="E34" s="794"/>
      <c r="F34" s="737"/>
      <c r="G34" s="738"/>
      <c r="H34" s="834"/>
      <c r="I34" s="739"/>
      <c r="J34" s="730"/>
      <c r="K34" s="730"/>
      <c r="L34" s="730"/>
      <c r="M34" s="166" t="s">
        <v>65</v>
      </c>
      <c r="N34" s="62">
        <v>3</v>
      </c>
      <c r="O34" s="274">
        <v>3</v>
      </c>
      <c r="P34" s="285">
        <v>3</v>
      </c>
    </row>
    <row r="35" spans="1:19" ht="38.25" customHeight="1">
      <c r="A35" s="690"/>
      <c r="B35" s="693"/>
      <c r="C35" s="832"/>
      <c r="D35" s="792"/>
      <c r="E35" s="794"/>
      <c r="F35" s="737"/>
      <c r="G35" s="738"/>
      <c r="H35" s="834"/>
      <c r="I35" s="739"/>
      <c r="J35" s="730"/>
      <c r="K35" s="730"/>
      <c r="L35" s="730"/>
      <c r="M35" s="164" t="s">
        <v>124</v>
      </c>
      <c r="N35" s="393">
        <v>12</v>
      </c>
      <c r="O35" s="394">
        <v>12</v>
      </c>
      <c r="P35" s="395">
        <v>12</v>
      </c>
    </row>
    <row r="36" spans="1:19" ht="30" customHeight="1">
      <c r="A36" s="306"/>
      <c r="B36" s="309"/>
      <c r="C36" s="330"/>
      <c r="D36" s="841" t="s">
        <v>25</v>
      </c>
      <c r="E36" s="731" t="s">
        <v>91</v>
      </c>
      <c r="F36" s="319"/>
      <c r="G36" s="320"/>
      <c r="H36" s="839"/>
      <c r="I36" s="403" t="s">
        <v>22</v>
      </c>
      <c r="J36" s="604">
        <f>23.6-18.9</f>
        <v>4.7</v>
      </c>
      <c r="K36" s="400">
        <v>20.3</v>
      </c>
      <c r="L36" s="400">
        <v>20</v>
      </c>
      <c r="M36" s="370" t="s">
        <v>90</v>
      </c>
      <c r="N36" s="371">
        <v>1</v>
      </c>
      <c r="O36" s="371">
        <v>5</v>
      </c>
      <c r="P36" s="396">
        <v>5</v>
      </c>
    </row>
    <row r="37" spans="1:19" ht="27.75" customHeight="1">
      <c r="A37" s="306"/>
      <c r="B37" s="309"/>
      <c r="C37" s="330"/>
      <c r="D37" s="696"/>
      <c r="E37" s="731"/>
      <c r="F37" s="319"/>
      <c r="G37" s="320"/>
      <c r="H37" s="839"/>
      <c r="I37" s="399" t="s">
        <v>74</v>
      </c>
      <c r="J37" s="602">
        <v>25.6</v>
      </c>
      <c r="K37" s="398"/>
      <c r="L37" s="398"/>
      <c r="M37" s="161" t="s">
        <v>116</v>
      </c>
      <c r="N37" s="162">
        <v>0</v>
      </c>
      <c r="O37" s="162">
        <v>1</v>
      </c>
      <c r="P37" s="190">
        <v>1</v>
      </c>
    </row>
    <row r="38" spans="1:19" ht="27.75" customHeight="1">
      <c r="A38" s="306"/>
      <c r="B38" s="309"/>
      <c r="C38" s="330"/>
      <c r="D38" s="696"/>
      <c r="E38" s="731"/>
      <c r="F38" s="319"/>
      <c r="G38" s="320"/>
      <c r="H38" s="839"/>
      <c r="I38" s="404"/>
      <c r="J38" s="401"/>
      <c r="K38" s="401"/>
      <c r="L38" s="401"/>
      <c r="M38" s="163" t="s">
        <v>117</v>
      </c>
      <c r="N38" s="93">
        <v>12</v>
      </c>
      <c r="O38" s="93">
        <v>1</v>
      </c>
      <c r="P38" s="188"/>
    </row>
    <row r="39" spans="1:19" ht="15" customHeight="1">
      <c r="A39" s="19"/>
      <c r="B39" s="309"/>
      <c r="C39" s="144"/>
      <c r="D39" s="135" t="s">
        <v>58</v>
      </c>
      <c r="E39" s="745" t="s">
        <v>69</v>
      </c>
      <c r="F39" s="733" t="s">
        <v>47</v>
      </c>
      <c r="G39" s="318"/>
      <c r="H39" s="335"/>
      <c r="I39" s="76" t="s">
        <v>22</v>
      </c>
      <c r="J39" s="602">
        <v>3</v>
      </c>
      <c r="K39" s="315"/>
      <c r="L39" s="315"/>
      <c r="M39" s="128" t="s">
        <v>137</v>
      </c>
      <c r="N39" s="198">
        <v>11</v>
      </c>
      <c r="O39" s="293"/>
      <c r="P39" s="199"/>
    </row>
    <row r="40" spans="1:19" ht="37.5" customHeight="1">
      <c r="A40" s="19"/>
      <c r="B40" s="472"/>
      <c r="C40" s="144"/>
      <c r="D40" s="473"/>
      <c r="E40" s="705"/>
      <c r="F40" s="734"/>
      <c r="G40" s="474"/>
      <c r="H40" s="476"/>
      <c r="I40" s="481" t="s">
        <v>74</v>
      </c>
      <c r="J40" s="482">
        <v>3</v>
      </c>
      <c r="K40" s="475"/>
      <c r="L40" s="475"/>
      <c r="M40" s="469" t="s">
        <v>139</v>
      </c>
      <c r="N40" s="478">
        <v>10</v>
      </c>
      <c r="O40" s="479"/>
      <c r="P40" s="480"/>
    </row>
    <row r="41" spans="1:19" ht="27" customHeight="1">
      <c r="A41" s="19"/>
      <c r="B41" s="472"/>
      <c r="C41" s="144"/>
      <c r="D41" s="26"/>
      <c r="E41" s="746"/>
      <c r="F41" s="853"/>
      <c r="G41" s="474"/>
      <c r="H41" s="476"/>
      <c r="I41" s="76" t="s">
        <v>22</v>
      </c>
      <c r="J41" s="602"/>
      <c r="K41" s="475">
        <v>3</v>
      </c>
      <c r="L41" s="475">
        <v>3</v>
      </c>
      <c r="M41" s="128" t="s">
        <v>138</v>
      </c>
      <c r="N41" s="198"/>
      <c r="O41" s="293">
        <v>1</v>
      </c>
      <c r="P41" s="199">
        <v>1</v>
      </c>
    </row>
    <row r="42" spans="1:19" ht="25.5" customHeight="1">
      <c r="A42" s="19"/>
      <c r="B42" s="309"/>
      <c r="C42" s="144"/>
      <c r="D42" s="311" t="s">
        <v>84</v>
      </c>
      <c r="E42" s="705" t="s">
        <v>70</v>
      </c>
      <c r="F42" s="734" t="s">
        <v>47</v>
      </c>
      <c r="G42" s="318"/>
      <c r="H42" s="335"/>
      <c r="I42" s="25" t="s">
        <v>22</v>
      </c>
      <c r="J42" s="604">
        <v>12</v>
      </c>
      <c r="K42" s="332">
        <v>12</v>
      </c>
      <c r="L42" s="332">
        <v>12</v>
      </c>
      <c r="M42" s="374" t="s">
        <v>118</v>
      </c>
      <c r="N42" s="121">
        <v>4</v>
      </c>
      <c r="O42" s="276">
        <v>4</v>
      </c>
      <c r="P42" s="201">
        <v>4</v>
      </c>
    </row>
    <row r="43" spans="1:19" ht="25.5" customHeight="1">
      <c r="A43" s="19"/>
      <c r="B43" s="341"/>
      <c r="C43" s="144"/>
      <c r="D43" s="346"/>
      <c r="E43" s="705"/>
      <c r="F43" s="734"/>
      <c r="G43" s="345"/>
      <c r="H43" s="347"/>
      <c r="I43" s="76"/>
      <c r="J43" s="602"/>
      <c r="K43" s="343"/>
      <c r="L43" s="343"/>
      <c r="M43" s="372" t="s">
        <v>120</v>
      </c>
      <c r="N43" s="373">
        <v>1</v>
      </c>
      <c r="O43" s="1">
        <v>1</v>
      </c>
      <c r="P43" s="172">
        <v>1</v>
      </c>
    </row>
    <row r="44" spans="1:19" ht="36.75" customHeight="1">
      <c r="A44" s="19"/>
      <c r="B44" s="309"/>
      <c r="C44" s="144"/>
      <c r="D44" s="26"/>
      <c r="E44" s="846"/>
      <c r="F44" s="847"/>
      <c r="G44" s="119"/>
      <c r="H44" s="153"/>
      <c r="I44" s="82"/>
      <c r="J44" s="401"/>
      <c r="K44" s="333"/>
      <c r="L44" s="333"/>
      <c r="M44" s="351" t="s">
        <v>119</v>
      </c>
      <c r="N44" s="90">
        <v>12</v>
      </c>
      <c r="O44" s="277">
        <v>12</v>
      </c>
      <c r="P44" s="112">
        <v>12</v>
      </c>
      <c r="S44" s="471"/>
    </row>
    <row r="45" spans="1:19" ht="16.5" customHeight="1" thickBot="1">
      <c r="A45" s="18"/>
      <c r="B45" s="310"/>
      <c r="C45" s="145"/>
      <c r="D45" s="147"/>
      <c r="E45" s="148"/>
      <c r="F45" s="149"/>
      <c r="G45" s="150"/>
      <c r="H45" s="151"/>
      <c r="I45" s="63" t="s">
        <v>6</v>
      </c>
      <c r="J45" s="58">
        <f>SUM(J24:J44)</f>
        <v>186.7</v>
      </c>
      <c r="K45" s="58">
        <f>SUM(K24:K44)</f>
        <v>152.69999999999999</v>
      </c>
      <c r="L45" s="58">
        <f>SUM(L24:L44)</f>
        <v>172.4</v>
      </c>
      <c r="M45" s="154"/>
      <c r="N45" s="155"/>
      <c r="O45" s="155"/>
      <c r="P45" s="289"/>
    </row>
    <row r="46" spans="1:19" ht="44.25" customHeight="1">
      <c r="A46" s="19" t="s">
        <v>5</v>
      </c>
      <c r="B46" s="309" t="s">
        <v>7</v>
      </c>
      <c r="C46" s="156" t="s">
        <v>7</v>
      </c>
      <c r="D46" s="334"/>
      <c r="E46" s="152" t="s">
        <v>98</v>
      </c>
      <c r="F46" s="316"/>
      <c r="G46" s="200" t="s">
        <v>33</v>
      </c>
      <c r="H46" s="153"/>
      <c r="I46" s="129"/>
      <c r="J46" s="157"/>
      <c r="K46" s="157"/>
      <c r="L46" s="157"/>
      <c r="M46" s="92"/>
      <c r="N46" s="60"/>
      <c r="O46" s="270"/>
      <c r="P46" s="282"/>
    </row>
    <row r="47" spans="1:19" ht="15" customHeight="1">
      <c r="A47" s="19"/>
      <c r="B47" s="309"/>
      <c r="C47" s="146"/>
      <c r="D47" s="311" t="s">
        <v>5</v>
      </c>
      <c r="E47" s="705" t="s">
        <v>64</v>
      </c>
      <c r="F47" s="316"/>
      <c r="G47" s="213"/>
      <c r="H47" s="850" t="s">
        <v>112</v>
      </c>
      <c r="I47" s="76" t="s">
        <v>22</v>
      </c>
      <c r="J47" s="602">
        <v>3.4</v>
      </c>
      <c r="K47" s="315"/>
      <c r="L47" s="315"/>
      <c r="M47" s="389" t="s">
        <v>96</v>
      </c>
      <c r="N47" s="136">
        <v>4</v>
      </c>
      <c r="O47" s="136"/>
      <c r="P47" s="99"/>
    </row>
    <row r="48" spans="1:19" ht="17.25" customHeight="1">
      <c r="A48" s="19"/>
      <c r="B48" s="309"/>
      <c r="C48" s="146"/>
      <c r="D48" s="26"/>
      <c r="E48" s="725"/>
      <c r="F48" s="316"/>
      <c r="G48" s="213"/>
      <c r="H48" s="851"/>
      <c r="I48" s="82"/>
      <c r="J48" s="266"/>
      <c r="K48" s="266"/>
      <c r="L48" s="266"/>
      <c r="M48" s="173" t="s">
        <v>94</v>
      </c>
      <c r="N48" s="98">
        <v>10</v>
      </c>
      <c r="O48" s="98"/>
      <c r="P48" s="199"/>
    </row>
    <row r="49" spans="1:18" ht="16.5" customHeight="1">
      <c r="A49" s="19"/>
      <c r="B49" s="309"/>
      <c r="C49" s="146"/>
      <c r="D49" s="135" t="s">
        <v>7</v>
      </c>
      <c r="E49" s="745" t="s">
        <v>63</v>
      </c>
      <c r="F49" s="316"/>
      <c r="G49" s="213"/>
      <c r="H49" s="851"/>
      <c r="I49" s="25" t="s">
        <v>22</v>
      </c>
      <c r="J49" s="604">
        <v>1.6</v>
      </c>
      <c r="K49" s="332"/>
      <c r="L49" s="332"/>
      <c r="M49" s="726" t="s">
        <v>95</v>
      </c>
      <c r="N49" s="94">
        <v>1</v>
      </c>
      <c r="O49" s="136"/>
      <c r="P49" s="99"/>
    </row>
    <row r="50" spans="1:18" ht="15.75" customHeight="1">
      <c r="A50" s="19"/>
      <c r="B50" s="377"/>
      <c r="C50" s="146"/>
      <c r="D50" s="378"/>
      <c r="E50" s="742"/>
      <c r="F50" s="380"/>
      <c r="G50" s="213"/>
      <c r="H50" s="851"/>
      <c r="I50" s="76"/>
      <c r="J50" s="626"/>
      <c r="K50" s="379"/>
      <c r="L50" s="379"/>
      <c r="M50" s="842"/>
      <c r="N50" s="198"/>
      <c r="O50" s="98"/>
      <c r="P50" s="199"/>
    </row>
    <row r="51" spans="1:18" ht="16.5" customHeight="1">
      <c r="A51" s="19"/>
      <c r="B51" s="309"/>
      <c r="C51" s="146"/>
      <c r="D51" s="311"/>
      <c r="E51" s="312"/>
      <c r="F51" s="31"/>
      <c r="G51" s="213"/>
      <c r="H51" s="852"/>
      <c r="I51" s="76" t="s">
        <v>77</v>
      </c>
      <c r="J51" s="602">
        <v>9</v>
      </c>
      <c r="K51" s="315"/>
      <c r="L51" s="315"/>
      <c r="M51" s="727"/>
      <c r="N51" s="95"/>
      <c r="O51" s="210"/>
      <c r="P51" s="96"/>
    </row>
    <row r="52" spans="1:18" ht="17.25" customHeight="1">
      <c r="A52" s="19"/>
      <c r="B52" s="309"/>
      <c r="C52" s="146"/>
      <c r="D52" s="135" t="s">
        <v>24</v>
      </c>
      <c r="E52" s="720" t="s">
        <v>113</v>
      </c>
      <c r="F52" s="381" t="s">
        <v>34</v>
      </c>
      <c r="G52" s="213"/>
      <c r="H52" s="843" t="s">
        <v>71</v>
      </c>
      <c r="I52" s="25" t="s">
        <v>22</v>
      </c>
      <c r="J52" s="264">
        <v>6.4</v>
      </c>
      <c r="K52" s="264">
        <v>12.2</v>
      </c>
      <c r="L52" s="264"/>
      <c r="M52" s="137" t="s">
        <v>59</v>
      </c>
      <c r="N52" s="139">
        <v>1</v>
      </c>
      <c r="O52" s="138"/>
      <c r="P52" s="174"/>
    </row>
    <row r="53" spans="1:18" ht="17.25" customHeight="1">
      <c r="A53" s="19"/>
      <c r="B53" s="309"/>
      <c r="C53" s="146"/>
      <c r="D53" s="311"/>
      <c r="E53" s="721"/>
      <c r="F53" s="387"/>
      <c r="G53" s="213"/>
      <c r="H53" s="844"/>
      <c r="I53" s="76" t="s">
        <v>72</v>
      </c>
      <c r="J53" s="627">
        <f>69.2-0.3</f>
        <v>68.900000000000006</v>
      </c>
      <c r="K53" s="265">
        <v>69.2</v>
      </c>
      <c r="L53" s="265"/>
      <c r="M53" s="729" t="s">
        <v>68</v>
      </c>
      <c r="N53" s="198">
        <v>80</v>
      </c>
      <c r="O53" s="293">
        <v>100</v>
      </c>
      <c r="P53" s="199"/>
    </row>
    <row r="54" spans="1:18" ht="17.25" customHeight="1">
      <c r="A54" s="19"/>
      <c r="B54" s="584"/>
      <c r="C54" s="146"/>
      <c r="D54" s="508"/>
      <c r="E54" s="721"/>
      <c r="F54" s="586"/>
      <c r="G54" s="213"/>
      <c r="H54" s="844"/>
      <c r="I54" s="76" t="s">
        <v>158</v>
      </c>
      <c r="J54" s="627">
        <v>0.3</v>
      </c>
      <c r="K54" s="265"/>
      <c r="L54" s="265"/>
      <c r="M54" s="848"/>
      <c r="N54" s="198"/>
      <c r="O54" s="293"/>
      <c r="P54" s="199"/>
    </row>
    <row r="55" spans="1:18" ht="13.5" customHeight="1">
      <c r="A55" s="19"/>
      <c r="B55" s="309"/>
      <c r="C55" s="146"/>
      <c r="D55" s="26"/>
      <c r="E55" s="728"/>
      <c r="F55" s="31"/>
      <c r="G55" s="213"/>
      <c r="H55" s="845"/>
      <c r="I55" s="82" t="s">
        <v>74</v>
      </c>
      <c r="J55" s="266">
        <v>5.9</v>
      </c>
      <c r="K55" s="266"/>
      <c r="L55" s="266"/>
      <c r="M55" s="727"/>
      <c r="N55" s="142"/>
      <c r="O55" s="215"/>
      <c r="P55" s="286"/>
      <c r="R55" s="471"/>
    </row>
    <row r="56" spans="1:18" ht="18.75" customHeight="1">
      <c r="A56" s="19"/>
      <c r="B56" s="309"/>
      <c r="C56" s="146"/>
      <c r="D56" s="135" t="s">
        <v>25</v>
      </c>
      <c r="E56" s="720" t="s">
        <v>76</v>
      </c>
      <c r="F56" s="249" t="s">
        <v>34</v>
      </c>
      <c r="G56" s="213"/>
      <c r="H56" s="843" t="s">
        <v>71</v>
      </c>
      <c r="I56" s="76" t="s">
        <v>22</v>
      </c>
      <c r="J56" s="265">
        <v>5.0999999999999996</v>
      </c>
      <c r="K56" s="265"/>
      <c r="L56" s="265"/>
      <c r="M56" s="294" t="s">
        <v>59</v>
      </c>
      <c r="N56" s="94">
        <v>1</v>
      </c>
      <c r="O56" s="295"/>
      <c r="P56" s="296"/>
    </row>
    <row r="57" spans="1:18" ht="18.75" customHeight="1">
      <c r="A57" s="19"/>
      <c r="B57" s="309"/>
      <c r="C57" s="146"/>
      <c r="D57" s="390"/>
      <c r="E57" s="721"/>
      <c r="F57" s="387"/>
      <c r="G57" s="213"/>
      <c r="H57" s="844"/>
      <c r="I57" s="76" t="s">
        <v>74</v>
      </c>
      <c r="J57" s="265">
        <v>5.3</v>
      </c>
      <c r="K57" s="265"/>
      <c r="L57" s="265"/>
      <c r="M57" s="723" t="s">
        <v>97</v>
      </c>
      <c r="N57" s="191">
        <v>100</v>
      </c>
      <c r="O57" s="297"/>
      <c r="P57" s="298"/>
    </row>
    <row r="58" spans="1:18" ht="25.5" customHeight="1">
      <c r="A58" s="19"/>
      <c r="B58" s="309"/>
      <c r="C58" s="146"/>
      <c r="D58" s="26"/>
      <c r="E58" s="728"/>
      <c r="F58" s="31"/>
      <c r="G58" s="130"/>
      <c r="H58" s="845"/>
      <c r="I58" s="82" t="s">
        <v>72</v>
      </c>
      <c r="J58" s="266">
        <f>29.5+29.5</f>
        <v>59</v>
      </c>
      <c r="K58" s="266"/>
      <c r="L58" s="266"/>
      <c r="M58" s="849"/>
      <c r="N58" s="95"/>
      <c r="O58" s="299"/>
      <c r="P58" s="96"/>
    </row>
    <row r="59" spans="1:18" ht="16.5" customHeight="1" thickBot="1">
      <c r="A59" s="19"/>
      <c r="B59" s="309"/>
      <c r="C59" s="145"/>
      <c r="D59" s="147"/>
      <c r="E59" s="148"/>
      <c r="F59" s="149"/>
      <c r="G59" s="150"/>
      <c r="H59" s="151"/>
      <c r="I59" s="267" t="s">
        <v>6</v>
      </c>
      <c r="J59" s="268">
        <f>SUM(J47:J58)</f>
        <v>164.9</v>
      </c>
      <c r="K59" s="268">
        <f>SUM(K47:K58)</f>
        <v>81.400000000000006</v>
      </c>
      <c r="L59" s="268">
        <f>SUM(L47:L58)</f>
        <v>0</v>
      </c>
      <c r="M59" s="154"/>
      <c r="N59" s="155"/>
      <c r="O59" s="155"/>
      <c r="P59" s="376"/>
    </row>
    <row r="60" spans="1:18" ht="15" customHeight="1" thickBot="1">
      <c r="A60" s="16" t="s">
        <v>5</v>
      </c>
      <c r="B60" s="5" t="s">
        <v>7</v>
      </c>
      <c r="C60" s="681" t="s">
        <v>8</v>
      </c>
      <c r="D60" s="681"/>
      <c r="E60" s="681"/>
      <c r="F60" s="681"/>
      <c r="G60" s="681"/>
      <c r="H60" s="681"/>
      <c r="I60" s="681"/>
      <c r="J60" s="38">
        <f>J59+J45</f>
        <v>351.6</v>
      </c>
      <c r="K60" s="38">
        <f>K59+K45</f>
        <v>234.1</v>
      </c>
      <c r="L60" s="38">
        <f>L59+L45</f>
        <v>172.4</v>
      </c>
      <c r="M60" s="261"/>
      <c r="N60" s="262"/>
      <c r="O60" s="262"/>
      <c r="P60" s="50"/>
    </row>
    <row r="61" spans="1:18" ht="14.25" customHeight="1" thickBot="1">
      <c r="A61" s="16" t="s">
        <v>5</v>
      </c>
      <c r="B61" s="682" t="s">
        <v>9</v>
      </c>
      <c r="C61" s="683"/>
      <c r="D61" s="683"/>
      <c r="E61" s="683"/>
      <c r="F61" s="683"/>
      <c r="G61" s="683"/>
      <c r="H61" s="683"/>
      <c r="I61" s="683"/>
      <c r="J61" s="39">
        <f>SUM(J22,J60)</f>
        <v>394.5</v>
      </c>
      <c r="K61" s="39">
        <f>SUM(K22,K60)</f>
        <v>269.60000000000002</v>
      </c>
      <c r="L61" s="39">
        <f>SUM(L22,L60)</f>
        <v>207.4</v>
      </c>
      <c r="M61" s="258"/>
      <c r="N61" s="258"/>
      <c r="O61" s="258"/>
      <c r="P61" s="47"/>
    </row>
    <row r="62" spans="1:18" ht="14.25" customHeight="1" thickBot="1">
      <c r="A62" s="17" t="s">
        <v>7</v>
      </c>
      <c r="B62" s="707" t="s">
        <v>31</v>
      </c>
      <c r="C62" s="708"/>
      <c r="D62" s="708"/>
      <c r="E62" s="708"/>
      <c r="F62" s="708"/>
      <c r="G62" s="708"/>
      <c r="H62" s="708"/>
      <c r="I62" s="708"/>
      <c r="J62" s="708"/>
      <c r="K62" s="708"/>
      <c r="L62" s="708"/>
      <c r="M62" s="708"/>
      <c r="N62" s="313"/>
      <c r="O62" s="313"/>
      <c r="P62" s="51"/>
    </row>
    <row r="63" spans="1:18" ht="14.25" customHeight="1" thickBot="1">
      <c r="A63" s="15" t="s">
        <v>7</v>
      </c>
      <c r="B63" s="5" t="s">
        <v>5</v>
      </c>
      <c r="C63" s="709" t="s">
        <v>32</v>
      </c>
      <c r="D63" s="710"/>
      <c r="E63" s="710"/>
      <c r="F63" s="710"/>
      <c r="G63" s="710"/>
      <c r="H63" s="710"/>
      <c r="I63" s="710"/>
      <c r="J63" s="710"/>
      <c r="K63" s="710"/>
      <c r="L63" s="710"/>
      <c r="M63" s="710"/>
      <c r="N63" s="314"/>
      <c r="O63" s="314"/>
      <c r="P63" s="45"/>
    </row>
    <row r="64" spans="1:18" ht="28.5" customHeight="1">
      <c r="A64" s="689" t="s">
        <v>7</v>
      </c>
      <c r="B64" s="692" t="s">
        <v>5</v>
      </c>
      <c r="C64" s="695" t="s">
        <v>5</v>
      </c>
      <c r="D64" s="695"/>
      <c r="E64" s="711" t="s">
        <v>140</v>
      </c>
      <c r="F64" s="405" t="s">
        <v>130</v>
      </c>
      <c r="G64" s="674" t="s">
        <v>33</v>
      </c>
      <c r="H64" s="840" t="s">
        <v>43</v>
      </c>
      <c r="I64" s="205" t="s">
        <v>22</v>
      </c>
      <c r="J64" s="57">
        <v>20</v>
      </c>
      <c r="K64" s="57">
        <v>83</v>
      </c>
      <c r="L64" s="57">
        <v>100</v>
      </c>
      <c r="M64" s="247" t="s">
        <v>108</v>
      </c>
      <c r="N64" s="248"/>
      <c r="O64" s="290">
        <v>1</v>
      </c>
      <c r="P64" s="251"/>
    </row>
    <row r="65" spans="1:16" ht="23.25" customHeight="1">
      <c r="A65" s="690"/>
      <c r="B65" s="693"/>
      <c r="C65" s="696"/>
      <c r="D65" s="696"/>
      <c r="E65" s="712"/>
      <c r="F65" s="700" t="s">
        <v>38</v>
      </c>
      <c r="G65" s="675"/>
      <c r="H65" s="836"/>
      <c r="I65" s="317"/>
      <c r="J65" s="315"/>
      <c r="K65" s="315"/>
      <c r="L65" s="315"/>
      <c r="M65" s="603" t="s">
        <v>106</v>
      </c>
      <c r="N65" s="248"/>
      <c r="O65" s="290"/>
      <c r="P65" s="251">
        <v>25</v>
      </c>
    </row>
    <row r="66" spans="1:16" ht="9.75" customHeight="1">
      <c r="A66" s="690"/>
      <c r="B66" s="693"/>
      <c r="C66" s="696"/>
      <c r="D66" s="696"/>
      <c r="E66" s="713"/>
      <c r="F66" s="701"/>
      <c r="G66" s="675"/>
      <c r="H66" s="836"/>
      <c r="I66" s="331"/>
      <c r="J66" s="333"/>
      <c r="K66" s="333"/>
      <c r="L66" s="333"/>
      <c r="M66" s="628"/>
      <c r="N66" s="300"/>
      <c r="O66" s="302"/>
      <c r="P66" s="301"/>
    </row>
    <row r="67" spans="1:16" ht="15" customHeight="1" thickBot="1">
      <c r="A67" s="691"/>
      <c r="B67" s="694"/>
      <c r="C67" s="697"/>
      <c r="D67" s="697"/>
      <c r="E67" s="46"/>
      <c r="F67" s="702"/>
      <c r="G67" s="676"/>
      <c r="H67" s="837"/>
      <c r="I67" s="64" t="s">
        <v>6</v>
      </c>
      <c r="J67" s="56">
        <f>SUM(J64:J66)</f>
        <v>20</v>
      </c>
      <c r="K67" s="56">
        <f>SUM(K64:K66)</f>
        <v>83</v>
      </c>
      <c r="L67" s="56">
        <f>SUM(L64:L66)</f>
        <v>100</v>
      </c>
      <c r="M67" s="131"/>
      <c r="N67" s="75"/>
      <c r="O67" s="279"/>
      <c r="P67" s="287"/>
    </row>
    <row r="68" spans="1:16" ht="15" customHeight="1">
      <c r="A68" s="690" t="s">
        <v>7</v>
      </c>
      <c r="B68" s="693" t="s">
        <v>5</v>
      </c>
      <c r="C68" s="703" t="s">
        <v>7</v>
      </c>
      <c r="D68" s="703"/>
      <c r="E68" s="705" t="s">
        <v>85</v>
      </c>
      <c r="F68" s="73" t="s">
        <v>34</v>
      </c>
      <c r="G68" s="675" t="s">
        <v>33</v>
      </c>
      <c r="H68" s="836" t="s">
        <v>43</v>
      </c>
      <c r="I68" s="116" t="s">
        <v>22</v>
      </c>
      <c r="J68" s="85">
        <v>1020.5</v>
      </c>
      <c r="K68" s="315">
        <v>160.1</v>
      </c>
      <c r="L68" s="315"/>
      <c r="M68" s="28" t="s">
        <v>54</v>
      </c>
      <c r="N68" s="71"/>
      <c r="O68" s="278"/>
      <c r="P68" s="167"/>
    </row>
    <row r="69" spans="1:16" ht="15" customHeight="1">
      <c r="A69" s="690"/>
      <c r="B69" s="693"/>
      <c r="C69" s="703"/>
      <c r="D69" s="703"/>
      <c r="E69" s="705"/>
      <c r="F69" s="686" t="s">
        <v>46</v>
      </c>
      <c r="G69" s="675"/>
      <c r="H69" s="836"/>
      <c r="I69" s="76" t="s">
        <v>87</v>
      </c>
      <c r="J69" s="606">
        <f>69.5-22.8</f>
        <v>46.7</v>
      </c>
      <c r="K69" s="315"/>
      <c r="L69" s="315"/>
      <c r="M69" s="28" t="s">
        <v>61</v>
      </c>
      <c r="N69" s="71">
        <v>80</v>
      </c>
      <c r="O69" s="278">
        <v>100</v>
      </c>
      <c r="P69" s="167"/>
    </row>
    <row r="70" spans="1:16" ht="15" customHeight="1">
      <c r="A70" s="690"/>
      <c r="B70" s="693"/>
      <c r="C70" s="703"/>
      <c r="D70" s="703"/>
      <c r="E70" s="705"/>
      <c r="F70" s="687"/>
      <c r="G70" s="675"/>
      <c r="H70" s="836"/>
      <c r="I70" s="76" t="s">
        <v>72</v>
      </c>
      <c r="J70" s="606">
        <f>787.3-257.9</f>
        <v>529.4</v>
      </c>
      <c r="K70" s="105"/>
      <c r="L70" s="105"/>
      <c r="M70" s="28"/>
      <c r="N70" s="71"/>
      <c r="O70" s="278"/>
      <c r="P70" s="167"/>
    </row>
    <row r="71" spans="1:16" ht="15" customHeight="1">
      <c r="A71" s="690"/>
      <c r="B71" s="693"/>
      <c r="C71" s="703"/>
      <c r="D71" s="703"/>
      <c r="E71" s="705"/>
      <c r="F71" s="687"/>
      <c r="G71" s="675"/>
      <c r="H71" s="836"/>
      <c r="I71" s="76" t="s">
        <v>74</v>
      </c>
      <c r="J71" s="74">
        <v>1.3</v>
      </c>
      <c r="K71" s="105"/>
      <c r="L71" s="105"/>
      <c r="M71" s="28"/>
      <c r="N71" s="71"/>
      <c r="O71" s="278"/>
      <c r="P71" s="167"/>
    </row>
    <row r="72" spans="1:16" ht="15" customHeight="1">
      <c r="A72" s="690"/>
      <c r="B72" s="693"/>
      <c r="C72" s="703"/>
      <c r="D72" s="703"/>
      <c r="E72" s="705"/>
      <c r="F72" s="687"/>
      <c r="G72" s="675"/>
      <c r="H72" s="836"/>
      <c r="I72" s="76" t="s">
        <v>158</v>
      </c>
      <c r="J72" s="606">
        <v>257.89999999999998</v>
      </c>
      <c r="K72" s="105"/>
      <c r="L72" s="105"/>
      <c r="M72" s="28"/>
      <c r="N72" s="71"/>
      <c r="O72" s="278"/>
      <c r="P72" s="167"/>
    </row>
    <row r="73" spans="1:16" ht="15" customHeight="1">
      <c r="A73" s="690"/>
      <c r="B73" s="693"/>
      <c r="C73" s="703"/>
      <c r="D73" s="703"/>
      <c r="E73" s="705"/>
      <c r="F73" s="687"/>
      <c r="G73" s="675"/>
      <c r="H73" s="836"/>
      <c r="I73" s="82" t="s">
        <v>159</v>
      </c>
      <c r="J73" s="607">
        <v>22.8</v>
      </c>
      <c r="K73" s="104"/>
      <c r="L73" s="104"/>
      <c r="M73" s="28"/>
      <c r="N73" s="71"/>
      <c r="O73" s="278"/>
      <c r="P73" s="167"/>
    </row>
    <row r="74" spans="1:16" ht="15" customHeight="1" thickBot="1">
      <c r="A74" s="691"/>
      <c r="B74" s="694"/>
      <c r="C74" s="704"/>
      <c r="D74" s="704"/>
      <c r="E74" s="706"/>
      <c r="F74" s="688"/>
      <c r="G74" s="676"/>
      <c r="H74" s="837"/>
      <c r="I74" s="63" t="s">
        <v>6</v>
      </c>
      <c r="J74" s="170">
        <f>SUM(J68:J73)</f>
        <v>1878.6</v>
      </c>
      <c r="K74" s="170">
        <f t="shared" ref="K74" si="2">SUM(K68:K73)</f>
        <v>160.1</v>
      </c>
      <c r="L74" s="170">
        <f t="shared" ref="L74" si="3">SUM(L68:L73)</f>
        <v>0</v>
      </c>
      <c r="M74" s="29"/>
      <c r="N74" s="72"/>
      <c r="O74" s="280"/>
      <c r="P74" s="288"/>
    </row>
    <row r="75" spans="1:16" ht="23.25" customHeight="1">
      <c r="A75" s="689" t="s">
        <v>7</v>
      </c>
      <c r="B75" s="692" t="s">
        <v>5</v>
      </c>
      <c r="C75" s="695" t="s">
        <v>24</v>
      </c>
      <c r="D75" s="695"/>
      <c r="E75" s="698" t="s">
        <v>133</v>
      </c>
      <c r="F75" s="325" t="s">
        <v>129</v>
      </c>
      <c r="G75" s="674" t="s">
        <v>33</v>
      </c>
      <c r="H75" s="840" t="s">
        <v>112</v>
      </c>
      <c r="I75" s="171" t="s">
        <v>22</v>
      </c>
      <c r="J75" s="57">
        <v>12</v>
      </c>
      <c r="K75" s="57">
        <v>12</v>
      </c>
      <c r="L75" s="57">
        <v>12</v>
      </c>
      <c r="M75" s="468" t="s">
        <v>135</v>
      </c>
      <c r="N75" s="381">
        <v>1</v>
      </c>
      <c r="O75" s="381"/>
      <c r="P75" s="457"/>
    </row>
    <row r="76" spans="1:16" ht="25.5" customHeight="1">
      <c r="A76" s="690"/>
      <c r="B76" s="693"/>
      <c r="C76" s="696"/>
      <c r="D76" s="696"/>
      <c r="E76" s="699"/>
      <c r="F76" s="677" t="s">
        <v>67</v>
      </c>
      <c r="G76" s="675"/>
      <c r="H76" s="836"/>
      <c r="I76" s="317" t="s">
        <v>74</v>
      </c>
      <c r="J76" s="315">
        <v>26</v>
      </c>
      <c r="K76" s="315"/>
      <c r="L76" s="315"/>
      <c r="M76" s="469" t="s">
        <v>136</v>
      </c>
      <c r="N76" s="466"/>
      <c r="O76" s="466">
        <v>1</v>
      </c>
      <c r="P76" s="467">
        <v>1</v>
      </c>
    </row>
    <row r="77" spans="1:16" ht="24.75" customHeight="1">
      <c r="A77" s="690"/>
      <c r="B77" s="693"/>
      <c r="C77" s="696"/>
      <c r="D77" s="696"/>
      <c r="E77" s="699"/>
      <c r="F77" s="678"/>
      <c r="G77" s="675"/>
      <c r="H77" s="836"/>
      <c r="I77" s="455"/>
      <c r="J77" s="456"/>
      <c r="K77" s="456"/>
      <c r="L77" s="456"/>
      <c r="M77" s="470" t="s">
        <v>134</v>
      </c>
      <c r="N77" s="464"/>
      <c r="O77" s="464">
        <v>1</v>
      </c>
      <c r="P77" s="459">
        <v>1</v>
      </c>
    </row>
    <row r="78" spans="1:16" ht="14.25" customHeight="1">
      <c r="A78" s="690"/>
      <c r="B78" s="693"/>
      <c r="C78" s="696"/>
      <c r="D78" s="696"/>
      <c r="E78" s="699"/>
      <c r="F78" s="678"/>
      <c r="G78" s="675"/>
      <c r="H78" s="836"/>
      <c r="I78" s="246"/>
      <c r="J78" s="333"/>
      <c r="K78" s="333"/>
      <c r="L78" s="333"/>
      <c r="M78" s="375"/>
      <c r="N78" s="71"/>
      <c r="O78" s="69"/>
      <c r="P78" s="167"/>
    </row>
    <row r="79" spans="1:16" ht="15" customHeight="1" thickBot="1">
      <c r="A79" s="691"/>
      <c r="B79" s="694"/>
      <c r="C79" s="697"/>
      <c r="D79" s="697"/>
      <c r="E79" s="46"/>
      <c r="F79" s="679"/>
      <c r="G79" s="676"/>
      <c r="H79" s="837"/>
      <c r="I79" s="64" t="s">
        <v>6</v>
      </c>
      <c r="J79" s="58">
        <f>SUM(J75:J76)</f>
        <v>38</v>
      </c>
      <c r="K79" s="58">
        <f t="shared" ref="K79:L79" si="4">SUM(K75:K76)</f>
        <v>12</v>
      </c>
      <c r="L79" s="58">
        <f t="shared" si="4"/>
        <v>12</v>
      </c>
      <c r="M79" s="131"/>
      <c r="N79" s="75"/>
      <c r="O79" s="279"/>
      <c r="P79" s="287"/>
    </row>
    <row r="80" spans="1:16" ht="15.75" customHeight="1" thickBot="1">
      <c r="A80" s="307" t="s">
        <v>7</v>
      </c>
      <c r="B80" s="310" t="s">
        <v>5</v>
      </c>
      <c r="C80" s="680" t="s">
        <v>8</v>
      </c>
      <c r="D80" s="681"/>
      <c r="E80" s="681"/>
      <c r="F80" s="681"/>
      <c r="G80" s="681"/>
      <c r="H80" s="681"/>
      <c r="I80" s="681"/>
      <c r="J80" s="107">
        <f t="shared" ref="J80" si="5">J79+J74+J67</f>
        <v>1936.6</v>
      </c>
      <c r="K80" s="107">
        <f>K79+K74+K67</f>
        <v>255.1</v>
      </c>
      <c r="L80" s="107">
        <f>L79+L74+L67</f>
        <v>112</v>
      </c>
      <c r="M80" s="256"/>
      <c r="N80" s="262"/>
      <c r="O80" s="262"/>
      <c r="P80" s="50"/>
    </row>
    <row r="81" spans="1:16" ht="15.75" customHeight="1" thickBot="1">
      <c r="A81" s="15" t="s">
        <v>7</v>
      </c>
      <c r="B81" s="682" t="s">
        <v>9</v>
      </c>
      <c r="C81" s="683"/>
      <c r="D81" s="683"/>
      <c r="E81" s="683"/>
      <c r="F81" s="683"/>
      <c r="G81" s="683"/>
      <c r="H81" s="683"/>
      <c r="I81" s="683"/>
      <c r="J81" s="39">
        <f t="shared" ref="J81:L81" si="6">SUM(J80)</f>
        <v>1936.6</v>
      </c>
      <c r="K81" s="39">
        <f t="shared" si="6"/>
        <v>255.1</v>
      </c>
      <c r="L81" s="39">
        <f t="shared" si="6"/>
        <v>112</v>
      </c>
      <c r="M81" s="257"/>
      <c r="N81" s="258"/>
      <c r="O81" s="258"/>
      <c r="P81" s="47"/>
    </row>
    <row r="82" spans="1:16" ht="15.75" customHeight="1" thickBot="1">
      <c r="A82" s="9" t="s">
        <v>5</v>
      </c>
      <c r="B82" s="684" t="s">
        <v>17</v>
      </c>
      <c r="C82" s="685"/>
      <c r="D82" s="685"/>
      <c r="E82" s="685"/>
      <c r="F82" s="685"/>
      <c r="G82" s="685"/>
      <c r="H82" s="685"/>
      <c r="I82" s="685"/>
      <c r="J82" s="65">
        <f>SUM(J61,J81)</f>
        <v>2331.1</v>
      </c>
      <c r="K82" s="65">
        <f>SUM(K61,K81)</f>
        <v>524.70000000000005</v>
      </c>
      <c r="L82" s="65">
        <f>SUM(L61,L81)</f>
        <v>319.39999999999998</v>
      </c>
      <c r="M82" s="259"/>
      <c r="N82" s="260"/>
      <c r="O82" s="260"/>
      <c r="P82" s="48"/>
    </row>
    <row r="83" spans="1:16" s="6" customFormat="1" ht="17.25" customHeight="1">
      <c r="A83" s="662"/>
      <c r="B83" s="663"/>
      <c r="C83" s="663"/>
      <c r="D83" s="663"/>
      <c r="E83" s="663"/>
      <c r="F83" s="663"/>
      <c r="G83" s="663"/>
      <c r="H83" s="663"/>
      <c r="I83" s="663"/>
      <c r="J83" s="663"/>
      <c r="K83" s="663"/>
      <c r="L83" s="663"/>
      <c r="M83" s="663"/>
      <c r="N83" s="336"/>
      <c r="O83" s="336"/>
      <c r="P83" s="336"/>
    </row>
    <row r="84" spans="1:16" s="6" customFormat="1" ht="17.25" customHeight="1">
      <c r="A84" s="854"/>
      <c r="B84" s="854"/>
      <c r="C84" s="854"/>
      <c r="D84" s="854"/>
      <c r="E84" s="854"/>
      <c r="F84" s="854"/>
      <c r="G84" s="854"/>
      <c r="H84" s="854"/>
      <c r="I84" s="854"/>
      <c r="J84" s="854"/>
      <c r="K84" s="854"/>
      <c r="L84" s="854"/>
      <c r="M84" s="854"/>
      <c r="N84" s="337"/>
      <c r="O84" s="337"/>
      <c r="P84" s="337"/>
    </row>
    <row r="85" spans="1:16" s="7" customFormat="1" ht="14.25" customHeight="1" thickBot="1">
      <c r="A85" s="664" t="s">
        <v>13</v>
      </c>
      <c r="B85" s="664"/>
      <c r="C85" s="664"/>
      <c r="D85" s="664"/>
      <c r="E85" s="664"/>
      <c r="F85" s="664"/>
      <c r="G85" s="664"/>
      <c r="H85" s="664"/>
      <c r="I85" s="664"/>
      <c r="J85" s="304"/>
      <c r="K85" s="304"/>
      <c r="L85" s="304"/>
      <c r="M85" s="1"/>
      <c r="N85" s="1"/>
      <c r="O85" s="1"/>
      <c r="P85" s="1"/>
    </row>
    <row r="86" spans="1:16" ht="76.5" customHeight="1" thickBot="1">
      <c r="A86" s="665" t="s">
        <v>10</v>
      </c>
      <c r="B86" s="666"/>
      <c r="C86" s="666"/>
      <c r="D86" s="666"/>
      <c r="E86" s="666"/>
      <c r="F86" s="666"/>
      <c r="G86" s="666"/>
      <c r="H86" s="666"/>
      <c r="I86" s="667"/>
      <c r="J86" s="583" t="s">
        <v>111</v>
      </c>
      <c r="K86" s="352" t="s">
        <v>80</v>
      </c>
      <c r="L86" s="352" t="s">
        <v>109</v>
      </c>
      <c r="M86" s="6"/>
      <c r="N86" s="6"/>
      <c r="O86" s="6"/>
      <c r="P86" s="6"/>
    </row>
    <row r="87" spans="1:16" ht="14.25" customHeight="1">
      <c r="A87" s="668" t="s">
        <v>14</v>
      </c>
      <c r="B87" s="669"/>
      <c r="C87" s="669"/>
      <c r="D87" s="669"/>
      <c r="E87" s="669"/>
      <c r="F87" s="669"/>
      <c r="G87" s="669"/>
      <c r="H87" s="669"/>
      <c r="I87" s="670"/>
      <c r="J87" s="253">
        <f>J88+J96+J94+J95</f>
        <v>2331.1</v>
      </c>
      <c r="K87" s="253">
        <f t="shared" ref="K87:L87" si="7">K88+K96+K94+K95</f>
        <v>524.70000000000005</v>
      </c>
      <c r="L87" s="608">
        <f t="shared" si="7"/>
        <v>319.39999999999998</v>
      </c>
      <c r="M87" s="6"/>
      <c r="N87" s="6"/>
      <c r="O87" s="6"/>
      <c r="P87" s="6"/>
    </row>
    <row r="88" spans="1:16" s="23" customFormat="1" ht="14.25" customHeight="1">
      <c r="A88" s="671" t="s">
        <v>49</v>
      </c>
      <c r="B88" s="672"/>
      <c r="C88" s="672"/>
      <c r="D88" s="672"/>
      <c r="E88" s="672"/>
      <c r="F88" s="672"/>
      <c r="G88" s="672"/>
      <c r="H88" s="672"/>
      <c r="I88" s="673"/>
      <c r="J88" s="32">
        <f>SUM(J89:J93)</f>
        <v>1982.2</v>
      </c>
      <c r="K88" s="32">
        <f>SUM(K89:K93)</f>
        <v>524.70000000000005</v>
      </c>
      <c r="L88" s="32">
        <f>SUM(L89:L93)</f>
        <v>319.39999999999998</v>
      </c>
      <c r="M88" s="6"/>
      <c r="N88" s="6"/>
      <c r="O88" s="6"/>
      <c r="P88" s="6"/>
    </row>
    <row r="89" spans="1:16" ht="14.25" customHeight="1">
      <c r="A89" s="655" t="s">
        <v>19</v>
      </c>
      <c r="B89" s="656"/>
      <c r="C89" s="656"/>
      <c r="D89" s="656"/>
      <c r="E89" s="656"/>
      <c r="F89" s="656"/>
      <c r="G89" s="656"/>
      <c r="H89" s="656"/>
      <c r="I89" s="657"/>
      <c r="J89" s="37">
        <f>SUMIF(I12:I82,"SB",J12:J82)</f>
        <v>1262.9000000000001</v>
      </c>
      <c r="K89" s="37">
        <f>SUMIF(I12:I82,"SB",K12:K82)</f>
        <v>455.5</v>
      </c>
      <c r="L89" s="37">
        <f>SUMIF(I12:I82,"SB",L12:L82)</f>
        <v>319.39999999999998</v>
      </c>
      <c r="M89" s="6"/>
      <c r="N89" s="6"/>
      <c r="O89" s="6"/>
      <c r="P89" s="6"/>
    </row>
    <row r="90" spans="1:16" ht="29.25" customHeight="1">
      <c r="A90" s="655" t="s">
        <v>78</v>
      </c>
      <c r="B90" s="656"/>
      <c r="C90" s="656"/>
      <c r="D90" s="656"/>
      <c r="E90" s="656"/>
      <c r="F90" s="656"/>
      <c r="G90" s="656"/>
      <c r="H90" s="656"/>
      <c r="I90" s="657"/>
      <c r="J90" s="37">
        <f>SUMIF(I12:I82,"SB(esA)",J12:J82)</f>
        <v>15.3</v>
      </c>
      <c r="K90" s="37">
        <f>SUMIF(I12:I82,"SB(esA)",K12:K82)</f>
        <v>0</v>
      </c>
      <c r="L90" s="37">
        <f>SUMIF(I12:I82,"SB(esA)",L12:L82)</f>
        <v>0</v>
      </c>
      <c r="M90" s="6"/>
      <c r="N90" s="6"/>
      <c r="O90" s="6"/>
      <c r="P90" s="6"/>
    </row>
    <row r="91" spans="1:16" ht="15.75" customHeight="1">
      <c r="A91" s="655" t="s">
        <v>79</v>
      </c>
      <c r="B91" s="656"/>
      <c r="C91" s="656"/>
      <c r="D91" s="656"/>
      <c r="E91" s="656"/>
      <c r="F91" s="656"/>
      <c r="G91" s="656"/>
      <c r="H91" s="656"/>
      <c r="I91" s="657"/>
      <c r="J91" s="37">
        <f>SUMIF(I13:I82,"SB(es)",J13:J82)</f>
        <v>657.3</v>
      </c>
      <c r="K91" s="37">
        <f>SUMIF(I13:I82,"SB(es)",K13:K82)</f>
        <v>69.2</v>
      </c>
      <c r="L91" s="37">
        <f>SUMIF(I13:I82,"SB(es)",L13:L82)</f>
        <v>0</v>
      </c>
      <c r="N91" s="6"/>
      <c r="O91" s="6"/>
      <c r="P91" s="6"/>
    </row>
    <row r="92" spans="1:16" ht="14.25" customHeight="1">
      <c r="A92" s="658" t="s">
        <v>45</v>
      </c>
      <c r="B92" s="659"/>
      <c r="C92" s="659"/>
      <c r="D92" s="659"/>
      <c r="E92" s="659"/>
      <c r="F92" s="659"/>
      <c r="G92" s="659"/>
      <c r="H92" s="659"/>
      <c r="I92" s="660"/>
      <c r="J92" s="37">
        <f>SUMIF(I13:I82,"SB(VB)",J13:J82)</f>
        <v>46.7</v>
      </c>
      <c r="K92" s="37">
        <f>SUMIF(I13:I82,"SB(VB)",K13:K82)</f>
        <v>0</v>
      </c>
      <c r="L92" s="37">
        <f>SUMIF(I13:I82,"SB(VB)",L13:L82)</f>
        <v>0</v>
      </c>
      <c r="N92" s="6"/>
      <c r="O92" s="6"/>
      <c r="P92" s="6"/>
    </row>
    <row r="93" spans="1:16" ht="14.25" customHeight="1">
      <c r="A93" s="658" t="s">
        <v>20</v>
      </c>
      <c r="B93" s="659"/>
      <c r="C93" s="659"/>
      <c r="D93" s="659"/>
      <c r="E93" s="659"/>
      <c r="F93" s="659"/>
      <c r="G93" s="659"/>
      <c r="H93" s="659"/>
      <c r="I93" s="660"/>
      <c r="J93" s="37">
        <f>SUMIF(I12:I82,"SB(P)",J12:J82)</f>
        <v>0</v>
      </c>
      <c r="K93" s="37">
        <f>SUMIF(I12:I82,"SB(P)",K12:K82)</f>
        <v>0</v>
      </c>
      <c r="L93" s="37">
        <f>SUMIF(I14:I83,"SB(P)",L14:L83)</f>
        <v>0</v>
      </c>
      <c r="M93" s="11"/>
    </row>
    <row r="94" spans="1:16" ht="26.25" customHeight="1">
      <c r="A94" s="631" t="s">
        <v>156</v>
      </c>
      <c r="B94" s="632"/>
      <c r="C94" s="632"/>
      <c r="D94" s="632"/>
      <c r="E94" s="632"/>
      <c r="F94" s="632"/>
      <c r="G94" s="632"/>
      <c r="H94" s="632"/>
      <c r="I94" s="633"/>
      <c r="J94" s="605">
        <f>SUMIF(I16:I85,"SB(esl)",J16:J85)</f>
        <v>258.2</v>
      </c>
      <c r="K94" s="605">
        <f>SUMIF(I16:I85,"SB(esl)",K16:K85)</f>
        <v>0</v>
      </c>
      <c r="L94" s="605">
        <f>SUMIF(I16:I85,"SB(esl)",L16:L85)</f>
        <v>0</v>
      </c>
      <c r="N94" s="6"/>
      <c r="O94" s="6"/>
      <c r="P94" s="6"/>
    </row>
    <row r="95" spans="1:16" ht="14.25" customHeight="1">
      <c r="A95" s="634" t="s">
        <v>157</v>
      </c>
      <c r="B95" s="635"/>
      <c r="C95" s="635"/>
      <c r="D95" s="635"/>
      <c r="E95" s="635"/>
      <c r="F95" s="635"/>
      <c r="G95" s="635"/>
      <c r="H95" s="635"/>
      <c r="I95" s="636"/>
      <c r="J95" s="605">
        <f>SUMIF(I16:I85,"SB(VBl)",J16:J85)</f>
        <v>22.8</v>
      </c>
      <c r="K95" s="605">
        <f>SUMIF(I16:I85,"SB(VBl)",K16:K85)</f>
        <v>0</v>
      </c>
      <c r="L95" s="605">
        <f>SUMIF(I16:I85,"SB(VBl)",L16:L85)</f>
        <v>0</v>
      </c>
      <c r="N95" s="6"/>
      <c r="O95" s="6"/>
      <c r="P95" s="6"/>
    </row>
    <row r="96" spans="1:16" ht="15.75" customHeight="1">
      <c r="A96" s="634" t="s">
        <v>75</v>
      </c>
      <c r="B96" s="661"/>
      <c r="C96" s="661"/>
      <c r="D96" s="661"/>
      <c r="E96" s="661"/>
      <c r="F96" s="661"/>
      <c r="G96" s="21"/>
      <c r="H96" s="21"/>
      <c r="I96" s="22"/>
      <c r="J96" s="34">
        <f>SUMIF(I14:I82,"sb(l)",J14:J82)</f>
        <v>67.900000000000006</v>
      </c>
      <c r="K96" s="34">
        <f>SUMIF(I14:I82,"sb(l)",K14:K82)</f>
        <v>0</v>
      </c>
      <c r="L96" s="605">
        <f>SUMIF(I17:I86,"SB(L)",L17:L86)</f>
        <v>0</v>
      </c>
      <c r="M96" s="11"/>
    </row>
    <row r="97" spans="1:13" ht="14.25" customHeight="1">
      <c r="A97" s="637" t="s">
        <v>15</v>
      </c>
      <c r="B97" s="638"/>
      <c r="C97" s="638"/>
      <c r="D97" s="638"/>
      <c r="E97" s="638"/>
      <c r="F97" s="638"/>
      <c r="G97" s="638"/>
      <c r="H97" s="638"/>
      <c r="I97" s="639"/>
      <c r="J97" s="78">
        <f>J98+J100+J99</f>
        <v>0</v>
      </c>
      <c r="K97" s="78">
        <f>K98+K100+K99</f>
        <v>0</v>
      </c>
      <c r="L97" s="78">
        <f>L98+L100+L99</f>
        <v>0</v>
      </c>
    </row>
    <row r="98" spans="1:13" ht="14.25" customHeight="1">
      <c r="A98" s="640" t="s">
        <v>21</v>
      </c>
      <c r="B98" s="641"/>
      <c r="C98" s="641"/>
      <c r="D98" s="641"/>
      <c r="E98" s="641"/>
      <c r="F98" s="641"/>
      <c r="G98" s="641"/>
      <c r="H98" s="641"/>
      <c r="I98" s="642"/>
      <c r="J98" s="33">
        <f>SUMIF(I13:I82,"ES",J13:J82)</f>
        <v>0</v>
      </c>
      <c r="K98" s="33">
        <f>SUMIF(I13:I82,"ES",K13:K82)</f>
        <v>0</v>
      </c>
      <c r="L98" s="401">
        <f>SUMIF(I19:I88,"SB(ES)",L19:L88)</f>
        <v>0</v>
      </c>
    </row>
    <row r="99" spans="1:13" ht="14.25" customHeight="1">
      <c r="A99" s="643" t="s">
        <v>86</v>
      </c>
      <c r="B99" s="644"/>
      <c r="C99" s="644"/>
      <c r="D99" s="644"/>
      <c r="E99" s="644"/>
      <c r="F99" s="644"/>
      <c r="G99" s="644"/>
      <c r="H99" s="644"/>
      <c r="I99" s="645"/>
      <c r="J99" s="33">
        <f>SUMIF(I14:I82,"LRVB",J14:J82)</f>
        <v>0</v>
      </c>
      <c r="K99" s="179"/>
      <c r="L99" s="179"/>
    </row>
    <row r="100" spans="1:13" s="3" customFormat="1" ht="16.5" customHeight="1">
      <c r="A100" s="640" t="s">
        <v>62</v>
      </c>
      <c r="B100" s="641"/>
      <c r="C100" s="641"/>
      <c r="D100" s="641"/>
      <c r="E100" s="641"/>
      <c r="F100" s="641"/>
      <c r="G100" s="641"/>
      <c r="H100" s="641"/>
      <c r="I100" s="642"/>
      <c r="J100" s="37">
        <f>SUMIF(I12:I82,"Kt",J12:J82)</f>
        <v>0</v>
      </c>
      <c r="K100" s="37">
        <f>SUMIF(I12:I82,"Kt",K12:K82)</f>
        <v>0</v>
      </c>
      <c r="L100" s="37">
        <f>SUMIF(I12:I82,"Kt",L12:L82)</f>
        <v>0</v>
      </c>
    </row>
    <row r="101" spans="1:13" s="3" customFormat="1" ht="18" customHeight="1" thickBot="1">
      <c r="A101" s="646" t="s">
        <v>16</v>
      </c>
      <c r="B101" s="647"/>
      <c r="C101" s="647"/>
      <c r="D101" s="647"/>
      <c r="E101" s="647"/>
      <c r="F101" s="647"/>
      <c r="G101" s="647"/>
      <c r="H101" s="647"/>
      <c r="I101" s="648"/>
      <c r="J101" s="79">
        <f>SUM(J87,J97)</f>
        <v>2331.1</v>
      </c>
      <c r="K101" s="79">
        <f>SUM(K87,K97)</f>
        <v>524.70000000000005</v>
      </c>
      <c r="L101" s="79">
        <f>SUM(L87,L97)</f>
        <v>319.39999999999998</v>
      </c>
    </row>
    <row r="102" spans="1:13" s="3" customFormat="1">
      <c r="E102" s="6"/>
      <c r="F102" s="6"/>
      <c r="G102" s="184"/>
      <c r="H102" s="184"/>
      <c r="I102" s="185"/>
      <c r="J102" s="6"/>
      <c r="K102" s="6"/>
      <c r="L102" s="6"/>
      <c r="M102" s="6"/>
    </row>
    <row r="103" spans="1:13" s="3" customFormat="1">
      <c r="E103" s="6"/>
      <c r="F103" s="6"/>
      <c r="G103" s="184"/>
      <c r="H103" s="184"/>
      <c r="I103" s="185"/>
      <c r="J103" s="212"/>
      <c r="K103" s="6"/>
      <c r="L103" s="6"/>
      <c r="M103" s="6"/>
    </row>
    <row r="104" spans="1:13" s="3" customFormat="1">
      <c r="E104" s="6"/>
      <c r="F104" s="6"/>
      <c r="G104" s="184"/>
      <c r="H104" s="184"/>
      <c r="I104" s="185"/>
      <c r="J104" s="212"/>
      <c r="K104" s="6"/>
      <c r="L104" s="6"/>
      <c r="M104" s="6"/>
    </row>
    <row r="105" spans="1:13" s="3" customFormat="1">
      <c r="G105" s="4"/>
      <c r="H105" s="4"/>
      <c r="I105" s="303"/>
    </row>
  </sheetData>
  <mergeCells count="126">
    <mergeCell ref="L6:L8"/>
    <mergeCell ref="L31:L35"/>
    <mergeCell ref="A89:I89"/>
    <mergeCell ref="A92:I92"/>
    <mergeCell ref="A93:I93"/>
    <mergeCell ref="A86:I86"/>
    <mergeCell ref="A87:I87"/>
    <mergeCell ref="A88:I88"/>
    <mergeCell ref="A91:I91"/>
    <mergeCell ref="A90:I90"/>
    <mergeCell ref="D68:D74"/>
    <mergeCell ref="E68:E74"/>
    <mergeCell ref="B62:M62"/>
    <mergeCell ref="C63:M63"/>
    <mergeCell ref="A64:A67"/>
    <mergeCell ref="B64:B67"/>
    <mergeCell ref="C64:C67"/>
    <mergeCell ref="D64:D67"/>
    <mergeCell ref="G64:G67"/>
    <mergeCell ref="H64:H67"/>
    <mergeCell ref="G68:G74"/>
    <mergeCell ref="H68:H74"/>
    <mergeCell ref="F69:F74"/>
    <mergeCell ref="F65:F67"/>
    <mergeCell ref="A100:I100"/>
    <mergeCell ref="A101:I101"/>
    <mergeCell ref="A96:F96"/>
    <mergeCell ref="A97:I97"/>
    <mergeCell ref="A98:I98"/>
    <mergeCell ref="A99:I99"/>
    <mergeCell ref="A85:I85"/>
    <mergeCell ref="G75:G79"/>
    <mergeCell ref="H75:H79"/>
    <mergeCell ref="F76:F79"/>
    <mergeCell ref="C80:I80"/>
    <mergeCell ref="A75:A79"/>
    <mergeCell ref="B75:B79"/>
    <mergeCell ref="C75:C79"/>
    <mergeCell ref="D75:D79"/>
    <mergeCell ref="E75:E78"/>
    <mergeCell ref="A83:M83"/>
    <mergeCell ref="B81:I81"/>
    <mergeCell ref="B82:I82"/>
    <mergeCell ref="A84:M84"/>
    <mergeCell ref="A94:I94"/>
    <mergeCell ref="A95:I95"/>
    <mergeCell ref="D36:D38"/>
    <mergeCell ref="E36:E38"/>
    <mergeCell ref="H36:H38"/>
    <mergeCell ref="E49:E50"/>
    <mergeCell ref="M49:M51"/>
    <mergeCell ref="H56:H58"/>
    <mergeCell ref="C60:I60"/>
    <mergeCell ref="B61:I61"/>
    <mergeCell ref="E42:E44"/>
    <mergeCell ref="E47:E48"/>
    <mergeCell ref="E52:E55"/>
    <mergeCell ref="H52:H55"/>
    <mergeCell ref="E56:E58"/>
    <mergeCell ref="F42:F44"/>
    <mergeCell ref="M53:M55"/>
    <mergeCell ref="M57:M58"/>
    <mergeCell ref="H47:H51"/>
    <mergeCell ref="F39:F41"/>
    <mergeCell ref="E39:E41"/>
    <mergeCell ref="K31:K35"/>
    <mergeCell ref="D13:D17"/>
    <mergeCell ref="E13:E17"/>
    <mergeCell ref="F13:F17"/>
    <mergeCell ref="G13:G17"/>
    <mergeCell ref="H13:H17"/>
    <mergeCell ref="G24:G27"/>
    <mergeCell ref="H24:H27"/>
    <mergeCell ref="E26:E27"/>
    <mergeCell ref="G18:G21"/>
    <mergeCell ref="H18:H21"/>
    <mergeCell ref="E24:E25"/>
    <mergeCell ref="E28:E30"/>
    <mergeCell ref="A9:M9"/>
    <mergeCell ref="A10:M10"/>
    <mergeCell ref="A68:A74"/>
    <mergeCell ref="B68:B74"/>
    <mergeCell ref="C68:C74"/>
    <mergeCell ref="A31:A35"/>
    <mergeCell ref="B31:B35"/>
    <mergeCell ref="C31:C35"/>
    <mergeCell ref="D31:D35"/>
    <mergeCell ref="F31:F35"/>
    <mergeCell ref="G31:G35"/>
    <mergeCell ref="H31:H35"/>
    <mergeCell ref="I31:I35"/>
    <mergeCell ref="E31:E35"/>
    <mergeCell ref="C22:I22"/>
    <mergeCell ref="C23:M23"/>
    <mergeCell ref="F24:F27"/>
    <mergeCell ref="E64:E66"/>
    <mergeCell ref="C12:M12"/>
    <mergeCell ref="A13:A17"/>
    <mergeCell ref="B13:B17"/>
    <mergeCell ref="C13:C17"/>
    <mergeCell ref="B11:P11"/>
    <mergeCell ref="J31:J35"/>
    <mergeCell ref="A18:A21"/>
    <mergeCell ref="B18:B21"/>
    <mergeCell ref="C18:C21"/>
    <mergeCell ref="D18:D21"/>
    <mergeCell ref="E18:E21"/>
    <mergeCell ref="F18:F21"/>
    <mergeCell ref="M1:P1"/>
    <mergeCell ref="E2:M2"/>
    <mergeCell ref="A3:M3"/>
    <mergeCell ref="A4:M4"/>
    <mergeCell ref="A6:A8"/>
    <mergeCell ref="B6:B8"/>
    <mergeCell ref="C6:C8"/>
    <mergeCell ref="D6:D8"/>
    <mergeCell ref="E6:E8"/>
    <mergeCell ref="J6:J8"/>
    <mergeCell ref="K6:K8"/>
    <mergeCell ref="M6:P6"/>
    <mergeCell ref="M7:M8"/>
    <mergeCell ref="N7:P7"/>
    <mergeCell ref="F6:F8"/>
    <mergeCell ref="G6:G8"/>
    <mergeCell ref="H6:H8"/>
    <mergeCell ref="I6:I8"/>
  </mergeCells>
  <printOptions horizontalCentered="1"/>
  <pageMargins left="0.78740157480314965" right="0.39370078740157483" top="0.39370078740157483" bottom="0.39370078740157483" header="0" footer="0"/>
  <pageSetup paperSize="9" scale="65" orientation="portrait" r:id="rId1"/>
  <headerFooter alignWithMargins="0"/>
  <rowBreaks count="1" manualBreakCount="1">
    <brk id="51" max="15"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2 programa</vt:lpstr>
      <vt:lpstr>Lyginamasis variantas</vt:lpstr>
      <vt:lpstr>Aiškinamoji lentelė </vt:lpstr>
      <vt:lpstr>'2 programa'!Print_Area</vt:lpstr>
      <vt:lpstr>'Aiškinamoji lentelė '!Print_Area</vt:lpstr>
      <vt:lpstr>'Lyginamasis variantas'!Print_Area</vt:lpstr>
      <vt:lpstr>'2 programa'!Print_Titles</vt:lpstr>
      <vt:lpstr>'Aiškinamoji lentelė '!Print_Titles</vt:lpstr>
      <vt:lpstr>'Lyginamasis variantas'!Print_Titles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2019-05-07T11:52:20Z</cp:lastPrinted>
  <dcterms:created xsi:type="dcterms:W3CDTF">2007-07-27T10:32:34Z</dcterms:created>
  <dcterms:modified xsi:type="dcterms:W3CDTF">2019-05-10T10:45:34Z</dcterms:modified>
</cp:coreProperties>
</file>