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LUOSNIS\Kmsa\Strateginio planavimo skyrius\SVP keitimai\2019-2021 SVP keitimas\2019-07-25 keitimas\"/>
    </mc:Choice>
  </mc:AlternateContent>
  <bookViews>
    <workbookView xWindow="30" yWindow="885" windowWidth="15480" windowHeight="10500"/>
  </bookViews>
  <sheets>
    <sheet name="4 programa" sheetId="11" r:id="rId1"/>
    <sheet name="Lyginamasis variantas" sheetId="12" r:id="rId2"/>
    <sheet name="aiškinamoji lentelė " sheetId="10" state="hidden" r:id="rId3"/>
  </sheets>
  <definedNames>
    <definedName name="_xlnm.Print_Area" localSheetId="0">'4 programa'!$A$1:$N$71</definedName>
    <definedName name="_xlnm.Print_Area" localSheetId="2">'aiškinamoji lentelė '!$A$1:$P$71</definedName>
    <definedName name="_xlnm.Print_Area" localSheetId="1">'Lyginamasis variantas'!$A$1:$U$71</definedName>
    <definedName name="_xlnm.Print_Titles" localSheetId="0">'4 programa'!$9:$11</definedName>
    <definedName name="_xlnm.Print_Titles" localSheetId="2">'aiškinamoji lentelė '!$6:$8</definedName>
    <definedName name="_xlnm.Print_Titles" localSheetId="1">'Lyginamasis variantas'!$8:$10</definedName>
  </definedNames>
  <calcPr calcId="162913" fullPrecision="0"/>
</workbook>
</file>

<file path=xl/calcChain.xml><?xml version="1.0" encoding="utf-8"?>
<calcChain xmlns="http://schemas.openxmlformats.org/spreadsheetml/2006/main">
  <c r="J53" i="11" l="1"/>
  <c r="I53" i="11"/>
  <c r="N53" i="12"/>
  <c r="J42" i="11"/>
  <c r="I42" i="11"/>
  <c r="H42" i="11"/>
  <c r="K54" i="10" l="1"/>
  <c r="L54" i="10"/>
  <c r="O53" i="12"/>
  <c r="L53" i="12"/>
  <c r="K53" i="12"/>
  <c r="I53" i="12"/>
  <c r="H53" i="12"/>
  <c r="P51" i="12"/>
  <c r="P53" i="12" s="1"/>
  <c r="L51" i="12"/>
  <c r="M51" i="12" s="1"/>
  <c r="M53" i="12" s="1"/>
  <c r="J51" i="12"/>
  <c r="H43" i="11" l="1"/>
  <c r="H53" i="11"/>
  <c r="J50" i="10"/>
  <c r="J50" i="12"/>
  <c r="J42" i="10"/>
  <c r="J43" i="12"/>
  <c r="H35" i="11"/>
  <c r="H34" i="11"/>
  <c r="J36" i="10"/>
  <c r="J35" i="10"/>
  <c r="I37" i="12"/>
  <c r="J37" i="12" s="1"/>
  <c r="I36" i="12"/>
  <c r="J36" i="12" s="1"/>
  <c r="H16" i="11"/>
  <c r="J19" i="10"/>
  <c r="I28" i="12"/>
  <c r="J21" i="12"/>
  <c r="J53" i="12" l="1"/>
  <c r="J54" i="10"/>
  <c r="K69" i="10"/>
  <c r="K68" i="10"/>
  <c r="K67" i="10"/>
  <c r="O67" i="12" l="1"/>
  <c r="N67" i="12"/>
  <c r="O66" i="12"/>
  <c r="N66" i="12"/>
  <c r="O65" i="12"/>
  <c r="N65" i="12"/>
  <c r="P62" i="12"/>
  <c r="O63" i="12"/>
  <c r="N63" i="12"/>
  <c r="O62" i="12"/>
  <c r="N62" i="12"/>
  <c r="O61" i="12"/>
  <c r="N61" i="12"/>
  <c r="L67" i="12"/>
  <c r="K67" i="12"/>
  <c r="L66" i="12"/>
  <c r="K66" i="12"/>
  <c r="L65" i="12"/>
  <c r="K65" i="12"/>
  <c r="L63" i="12"/>
  <c r="K63" i="12"/>
  <c r="L62" i="12"/>
  <c r="K62" i="12"/>
  <c r="L61" i="12"/>
  <c r="K61" i="12"/>
  <c r="I63" i="12"/>
  <c r="H63" i="12"/>
  <c r="I67" i="12"/>
  <c r="H67" i="12"/>
  <c r="I66" i="12"/>
  <c r="H66" i="12"/>
  <c r="I65" i="12"/>
  <c r="H65" i="12"/>
  <c r="I62" i="12"/>
  <c r="H62" i="12"/>
  <c r="I61" i="12"/>
  <c r="H61" i="12"/>
  <c r="J61" i="12"/>
  <c r="O40" i="12" l="1"/>
  <c r="O28" i="12"/>
  <c r="O29" i="12" s="1"/>
  <c r="O30" i="12" s="1"/>
  <c r="N60" i="12"/>
  <c r="N40" i="12"/>
  <c r="N54" i="12" s="1"/>
  <c r="N55" i="12" s="1"/>
  <c r="N28" i="12"/>
  <c r="N29" i="12" s="1"/>
  <c r="N30" i="12" s="1"/>
  <c r="L64" i="12"/>
  <c r="L40" i="12"/>
  <c r="L54" i="12" s="1"/>
  <c r="L55" i="12" s="1"/>
  <c r="L28" i="12"/>
  <c r="L29" i="12" s="1"/>
  <c r="L30" i="12" s="1"/>
  <c r="K40" i="12"/>
  <c r="K54" i="12" s="1"/>
  <c r="K55" i="12" s="1"/>
  <c r="K28" i="12"/>
  <c r="K29" i="12" s="1"/>
  <c r="K30" i="12" s="1"/>
  <c r="I40" i="12"/>
  <c r="I54" i="12" s="1"/>
  <c r="I55" i="12" s="1"/>
  <c r="I29" i="12"/>
  <c r="I30" i="12" s="1"/>
  <c r="H40" i="12"/>
  <c r="H54" i="12" s="1"/>
  <c r="H55" i="12" s="1"/>
  <c r="H28" i="12"/>
  <c r="H29" i="12" s="1"/>
  <c r="H30" i="12" s="1"/>
  <c r="J28" i="12"/>
  <c r="J29" i="12" s="1"/>
  <c r="J30" i="12" s="1"/>
  <c r="M28" i="12"/>
  <c r="M29" i="12" s="1"/>
  <c r="M30" i="12" s="1"/>
  <c r="P28" i="12"/>
  <c r="P29" i="12" s="1"/>
  <c r="P30" i="12" s="1"/>
  <c r="J40" i="12"/>
  <c r="J54" i="12" s="1"/>
  <c r="M40" i="12"/>
  <c r="M54" i="12" s="1"/>
  <c r="P40" i="12"/>
  <c r="P54" i="12" s="1"/>
  <c r="M61" i="12"/>
  <c r="P61" i="12"/>
  <c r="J62" i="12"/>
  <c r="M62" i="12"/>
  <c r="J63" i="12"/>
  <c r="M63" i="12"/>
  <c r="P63" i="12"/>
  <c r="J65" i="12"/>
  <c r="M65" i="12"/>
  <c r="P65" i="12"/>
  <c r="J66" i="12"/>
  <c r="M66" i="12"/>
  <c r="P66" i="12"/>
  <c r="J67" i="12"/>
  <c r="M67" i="12"/>
  <c r="P67" i="12"/>
  <c r="K56" i="12" l="1"/>
  <c r="O54" i="12"/>
  <c r="O55" i="12" s="1"/>
  <c r="O56" i="12" s="1"/>
  <c r="K64" i="12"/>
  <c r="L60" i="12"/>
  <c r="L68" i="12" s="1"/>
  <c r="I56" i="12"/>
  <c r="I64" i="12"/>
  <c r="K60" i="12"/>
  <c r="O64" i="12"/>
  <c r="L56" i="12"/>
  <c r="N56" i="12"/>
  <c r="N64" i="12"/>
  <c r="N68" i="12" s="1"/>
  <c r="O60" i="12"/>
  <c r="O68" i="12" s="1"/>
  <c r="M55" i="12"/>
  <c r="M56" i="12" s="1"/>
  <c r="P60" i="12"/>
  <c r="H56" i="12"/>
  <c r="H64" i="12"/>
  <c r="I60" i="12"/>
  <c r="J55" i="12"/>
  <c r="J56" i="12" s="1"/>
  <c r="H60" i="12"/>
  <c r="M64" i="12"/>
  <c r="J64" i="12"/>
  <c r="M60" i="12"/>
  <c r="P55" i="12"/>
  <c r="P56" i="12" s="1"/>
  <c r="J60" i="12"/>
  <c r="P64" i="12"/>
  <c r="J66" i="11"/>
  <c r="I67" i="11"/>
  <c r="I66" i="11"/>
  <c r="I65" i="11"/>
  <c r="H41" i="11"/>
  <c r="H54" i="11" s="1"/>
  <c r="I41" i="11"/>
  <c r="I54" i="11" s="1"/>
  <c r="J41" i="11"/>
  <c r="J54" i="11" s="1"/>
  <c r="I29" i="11"/>
  <c r="I30" i="11" s="1"/>
  <c r="I31" i="11" s="1"/>
  <c r="J29" i="11"/>
  <c r="J30" i="11" s="1"/>
  <c r="J31" i="11" s="1"/>
  <c r="H29" i="11"/>
  <c r="J67" i="11"/>
  <c r="H67" i="11"/>
  <c r="H66" i="11"/>
  <c r="J65" i="11"/>
  <c r="H65" i="11"/>
  <c r="J63" i="11"/>
  <c r="I63" i="11"/>
  <c r="H63" i="11"/>
  <c r="J62" i="11"/>
  <c r="I62" i="11"/>
  <c r="H62" i="11"/>
  <c r="J61" i="11"/>
  <c r="I61" i="11"/>
  <c r="K68" i="12" l="1"/>
  <c r="H68" i="12"/>
  <c r="J68" i="12"/>
  <c r="M68" i="12"/>
  <c r="I68" i="12"/>
  <c r="P68" i="12"/>
  <c r="J55" i="11"/>
  <c r="J56" i="11" s="1"/>
  <c r="H55" i="11"/>
  <c r="I55" i="11"/>
  <c r="I56" i="11" s="1"/>
  <c r="H30" i="11"/>
  <c r="H31" i="11" s="1"/>
  <c r="J60" i="11"/>
  <c r="J64" i="11"/>
  <c r="I60" i="11"/>
  <c r="H64" i="11"/>
  <c r="H61" i="11"/>
  <c r="H60" i="11" s="1"/>
  <c r="J14" i="10"/>
  <c r="J68" i="11" l="1"/>
  <c r="H56" i="11"/>
  <c r="H68" i="11"/>
  <c r="I64" i="11"/>
  <c r="I68" i="11" s="1"/>
  <c r="J39" i="10"/>
  <c r="J65" i="10" l="1"/>
  <c r="J63" i="10" l="1"/>
  <c r="K63" i="10"/>
  <c r="J28" i="10"/>
  <c r="K28" i="10"/>
  <c r="L28" i="10"/>
  <c r="L69" i="10" l="1"/>
  <c r="J69" i="10"/>
  <c r="L68" i="10"/>
  <c r="J68" i="10"/>
  <c r="L67" i="10"/>
  <c r="J67" i="10"/>
  <c r="L65" i="10"/>
  <c r="K65" i="10"/>
  <c r="L64" i="10"/>
  <c r="K64" i="10"/>
  <c r="J64" i="10"/>
  <c r="J62" i="10" s="1"/>
  <c r="L63" i="10"/>
  <c r="L39" i="10"/>
  <c r="K39" i="10"/>
  <c r="L29" i="10"/>
  <c r="L30" i="10" s="1"/>
  <c r="K29" i="10"/>
  <c r="K30" i="10" s="1"/>
  <c r="J29" i="10"/>
  <c r="J30" i="10" s="1"/>
  <c r="L62" i="10" l="1"/>
  <c r="K62" i="10"/>
  <c r="K55" i="10"/>
  <c r="K56" i="10" s="1"/>
  <c r="K57" i="10" s="1"/>
  <c r="J66" i="10"/>
  <c r="J70" i="10" s="1"/>
  <c r="L55" i="10"/>
  <c r="L56" i="10" s="1"/>
  <c r="L57" i="10" s="1"/>
  <c r="L66" i="10"/>
  <c r="L70" i="10" l="1"/>
  <c r="K66" i="10" l="1"/>
  <c r="K70" i="10" s="1"/>
  <c r="J55" i="10" l="1"/>
  <c r="J56" i="10" s="1"/>
  <c r="J57" i="10" s="1"/>
</calcChain>
</file>

<file path=xl/comments1.xml><?xml version="1.0" encoding="utf-8"?>
<comments xmlns="http://schemas.openxmlformats.org/spreadsheetml/2006/main">
  <authors>
    <author>Audra Cepiene</author>
  </authors>
  <commentList>
    <comment ref="E16"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1.2.-1.5 uždaviniai</t>
        </r>
      </text>
    </comment>
    <comment ref="E17" authorId="0" shapeId="0">
      <text>
        <r>
          <rPr>
            <b/>
            <sz val="9"/>
            <color indexed="81"/>
            <rFont val="Tahoma"/>
            <family val="2"/>
            <charset val="186"/>
          </rPr>
          <t>P3.1.1.1.</t>
        </r>
        <r>
          <rPr>
            <sz val="9"/>
            <color indexed="81"/>
            <rFont val="Tahoma"/>
            <family val="2"/>
            <charset val="186"/>
          </rPr>
          <t xml:space="preserve">
Skleisti verslumo idėjas tarp mokinių, studentų ir jaunimo (Suorganizuotų renginių skaičius)
</t>
        </r>
      </text>
    </comment>
    <comment ref="E22"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
</t>
        </r>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 1.2.-1.5 uždaviniai</t>
        </r>
      </text>
    </comment>
    <comment ref="E34"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t>
        </r>
        <r>
          <rPr>
            <b/>
            <sz val="9"/>
            <color indexed="81"/>
            <rFont val="Tahoma"/>
            <family val="2"/>
            <charset val="186"/>
          </rPr>
          <t xml:space="preserve">, </t>
        </r>
        <r>
          <rPr>
            <sz val="9"/>
            <color indexed="81"/>
            <rFont val="Tahoma"/>
            <family val="2"/>
            <charset val="186"/>
          </rPr>
          <t xml:space="preserve">3.2 uždavinys </t>
        </r>
      </text>
    </comment>
    <comment ref="E37"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E42" authorId="0" shapeId="0">
      <text>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1.1.-1.5 uždaviniai
</t>
        </r>
      </text>
    </comment>
    <comment ref="E44"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text>
    </comment>
    <comment ref="E46" authorId="0" shapeId="0">
      <text>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1.1.-1.5 uždaviniai
</t>
        </r>
      </text>
    </comment>
    <comment ref="H61" authorId="0" shapeId="0">
      <text>
        <r>
          <rPr>
            <sz val="9"/>
            <color indexed="81"/>
            <rFont val="Tahoma"/>
            <family val="2"/>
            <charset val="186"/>
          </rPr>
          <t xml:space="preserve">477,1
</t>
        </r>
      </text>
    </comment>
  </commentList>
</comments>
</file>

<file path=xl/comments2.xml><?xml version="1.0" encoding="utf-8"?>
<comments xmlns="http://schemas.openxmlformats.org/spreadsheetml/2006/main">
  <authors>
    <author>Audra Cepiene</author>
  </authors>
  <commentList>
    <comment ref="E15"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1.2.-1.5 uždaviniai</t>
        </r>
      </text>
    </comment>
    <comment ref="E16" authorId="0" shapeId="0">
      <text>
        <r>
          <rPr>
            <b/>
            <sz val="9"/>
            <color indexed="81"/>
            <rFont val="Tahoma"/>
            <family val="2"/>
            <charset val="186"/>
          </rPr>
          <t>P3.1.1.1.</t>
        </r>
        <r>
          <rPr>
            <sz val="9"/>
            <color indexed="81"/>
            <rFont val="Tahoma"/>
            <family val="2"/>
            <charset val="186"/>
          </rPr>
          <t xml:space="preserve">
Skleisti verslumo idėjas tarp mokinių, studentų ir jaunimo (Suorganizuotų renginių skaičius)
</t>
        </r>
      </text>
    </comment>
    <comment ref="E21"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
</t>
        </r>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 1.2.-1.5 uždaviniai</t>
        </r>
      </text>
    </comment>
    <comment ref="E33"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t>
        </r>
        <r>
          <rPr>
            <b/>
            <sz val="9"/>
            <color indexed="81"/>
            <rFont val="Tahoma"/>
            <family val="2"/>
            <charset val="186"/>
          </rPr>
          <t xml:space="preserve">, </t>
        </r>
        <r>
          <rPr>
            <sz val="9"/>
            <color indexed="81"/>
            <rFont val="Tahoma"/>
            <family val="2"/>
            <charset val="186"/>
          </rPr>
          <t xml:space="preserve">3.2 uždavinys </t>
        </r>
      </text>
    </comment>
    <comment ref="E36"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E43"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text>
    </comment>
    <comment ref="E45" authorId="0" shapeId="0">
      <text>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1.1.-1.5 uždaviniai
</t>
        </r>
      </text>
    </comment>
    <comment ref="I51" authorId="0" shapeId="0">
      <text>
        <r>
          <rPr>
            <b/>
            <sz val="9"/>
            <color indexed="81"/>
            <rFont val="Tahoma"/>
            <family val="2"/>
            <charset val="186"/>
          </rPr>
          <t>PAPILDOMOS</t>
        </r>
      </text>
    </comment>
    <comment ref="U51" authorId="0" shapeId="0">
      <text>
        <r>
          <rPr>
            <sz val="9"/>
            <color indexed="81"/>
            <rFont val="Tahoma"/>
            <family val="2"/>
            <charset val="186"/>
          </rPr>
          <t xml:space="preserve">
 Lėšos bus finansuojamos iš Europos Komisijos patvirtinto Europos regioninės plėtros fondo.</t>
        </r>
      </text>
    </comment>
    <comment ref="I61" authorId="0" shapeId="0">
      <text>
        <r>
          <rPr>
            <b/>
            <sz val="9"/>
            <color indexed="81"/>
            <rFont val="Tahoma"/>
            <family val="2"/>
            <charset val="186"/>
          </rPr>
          <t xml:space="preserve">477,1
</t>
        </r>
        <r>
          <rPr>
            <sz val="9"/>
            <color indexed="81"/>
            <rFont val="Tahoma"/>
            <family val="2"/>
            <charset val="186"/>
          </rPr>
          <t xml:space="preserve">
</t>
        </r>
      </text>
    </comment>
    <comment ref="H68" authorId="0" shapeId="0">
      <text>
        <r>
          <rPr>
            <b/>
            <sz val="9"/>
            <color indexed="81"/>
            <rFont val="Tahoma"/>
            <family val="2"/>
            <charset val="186"/>
          </rPr>
          <t xml:space="preserve">511,2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1.2.-1.5 uždaviniai</t>
        </r>
      </text>
    </comment>
    <comment ref="F14" authorId="0" shapeId="0">
      <text>
        <r>
          <rPr>
            <b/>
            <sz val="9"/>
            <color indexed="81"/>
            <rFont val="Tahoma"/>
            <family val="2"/>
            <charset val="186"/>
          </rPr>
          <t>P3.1.1.1.</t>
        </r>
        <r>
          <rPr>
            <sz val="9"/>
            <color indexed="81"/>
            <rFont val="Tahoma"/>
            <family val="2"/>
            <charset val="186"/>
          </rPr>
          <t xml:space="preserve">
Skleisti verslumo idėjas tarp mokinių, studentų ir jaunimo (Suorganizuotų renginių skaičius)
</t>
        </r>
      </text>
    </comment>
    <comment ref="F19"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
</t>
        </r>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 1.2.-1.5 uždaviniai</t>
        </r>
      </text>
    </comment>
    <comment ref="M19" authorId="0" shapeId="0">
      <text>
        <r>
          <rPr>
            <sz val="9"/>
            <color indexed="81"/>
            <rFont val="Tahoma"/>
            <family val="2"/>
            <charset val="186"/>
          </rPr>
          <t>SVV subjektai, įsikūrę ir veikę  inkubatoriuje ne trumpiau nei 6 mėn. bei gaunantys sutartimi numatytas lengvatines inkubavimo paslaugas</t>
        </r>
      </text>
    </comment>
    <comment ref="M21" authorId="0" shapeId="0">
      <text>
        <r>
          <rPr>
            <sz val="9"/>
            <color indexed="81"/>
            <rFont val="Tahoma"/>
            <family val="2"/>
            <charset val="186"/>
          </rPr>
          <t>Nuolatinis interesantų informavimas apie viešąsias paslaugas (mėn./metus), 12</t>
        </r>
      </text>
    </comment>
    <comment ref="M22" authorId="0" shapeId="0">
      <text>
        <r>
          <rPr>
            <sz val="9"/>
            <color indexed="81"/>
            <rFont val="Tahoma"/>
            <family val="2"/>
            <charset val="186"/>
          </rPr>
          <t>Vidinių inkubatoriaus verslumo/mentorystės konsultacijų renginių skaičius SVV subjektams per metus (nemokamų, ne trumpesnių nei 2 ak.val.)</t>
        </r>
      </text>
    </comment>
    <comment ref="F33"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t>
        </r>
        <r>
          <rPr>
            <b/>
            <sz val="9"/>
            <color indexed="81"/>
            <rFont val="Tahoma"/>
            <family val="2"/>
            <charset val="186"/>
          </rPr>
          <t xml:space="preserve">, </t>
        </r>
        <r>
          <rPr>
            <sz val="9"/>
            <color indexed="81"/>
            <rFont val="Tahoma"/>
            <family val="2"/>
            <charset val="186"/>
          </rPr>
          <t xml:space="preserve">3.2 uždavinys </t>
        </r>
      </text>
    </comment>
    <comment ref="F35"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 ref="M35" authorId="0" shapeId="0">
      <text>
        <r>
          <rPr>
            <b/>
            <sz val="9"/>
            <color indexed="81"/>
            <rFont val="Tahoma"/>
            <family val="2"/>
            <charset val="186"/>
          </rPr>
          <t>Informaciniai vienetai -</t>
        </r>
        <r>
          <rPr>
            <sz val="9"/>
            <color indexed="81"/>
            <rFont val="Tahoma"/>
            <family val="2"/>
            <charset val="186"/>
          </rPr>
          <t xml:space="preserve"> publikaciijos, video reportažai, fotogalerijos, video transliacijos ir reklaminiai skydeliai</t>
        </r>
      </text>
    </comment>
    <comment ref="M37" authorId="0" shapeId="0">
      <text>
        <r>
          <rPr>
            <b/>
            <sz val="9"/>
            <color indexed="81"/>
            <rFont val="Tahoma"/>
            <family val="2"/>
            <charset val="186"/>
          </rPr>
          <t xml:space="preserve"> Komunikacijos priemonių paketas.</t>
        </r>
        <r>
          <rPr>
            <sz val="9"/>
            <color indexed="81"/>
            <rFont val="Tahoma"/>
            <family val="2"/>
            <charset val="186"/>
          </rPr>
          <t xml:space="preserve"> Sukurta ir viešinama informacinių vienetų radijo eteryje, val. sk. per metus    40
Sukurta ir viešinama informacinių vienetų spausdintose leidybos priemonėse, vnt. 4
Parengta individualių viešųjų ryšių ir komunikacijos planų pagal Klaipėdos miesto ekonominės plėtros galimybių pristatymo tematiką, vnt. 2
Dalyvauta renginiuose, kuriuose pristatomos Klaipėdos miesto ekonominės plėtros galimybės, vnt.  4
Sukurta skirtingų rinkodaros priemonių, vnt.    4
Rinkodaros priemonių eksponavimas skirtingose vietose, vnt.  2
Sukurtas portalas, integruotas su socialiniais tinklais ir vartotojų generuojamu turiniu, vnt. 1
</t>
        </r>
      </text>
    </comment>
    <comment ref="F40" authorId="0" shapeId="0">
      <text>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1.1.-1.5 uždaviniai
</t>
        </r>
      </text>
    </comment>
    <comment ref="F42"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text>
    </comment>
    <comment ref="F45" authorId="0" shapeId="0">
      <text>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1.1.-1.5 uždaviniai
</t>
        </r>
      </text>
    </comment>
    <comment ref="M48" authorId="0" shapeId="0">
      <text>
        <r>
          <rPr>
            <sz val="9"/>
            <color indexed="81"/>
            <rFont val="Tahoma"/>
            <family val="2"/>
            <charset val="186"/>
          </rPr>
          <t xml:space="preserve">
Nacionalinių ir tarptautinių projektų, gerinančių investicinę aplinką Klaipėdos mieste, kurie susiję su Klaipėdos ekonominės plėtros strategijos 2030 įvardintais prioritetiniais sektoriais ir kurių vertė ne mažensė nei 100 tūkst. Eur, bendrafinansavimas iki 10 proc.</t>
        </r>
      </text>
    </comment>
    <comment ref="J63" authorId="0" shapeId="0">
      <text>
        <r>
          <rPr>
            <b/>
            <sz val="9"/>
            <color indexed="81"/>
            <rFont val="Tahoma"/>
            <family val="2"/>
            <charset val="186"/>
          </rPr>
          <t xml:space="preserve">477,1
</t>
        </r>
        <r>
          <rPr>
            <sz val="9"/>
            <color indexed="81"/>
            <rFont val="Tahoma"/>
            <family val="2"/>
            <charset val="186"/>
          </rPr>
          <t xml:space="preserve">
</t>
        </r>
      </text>
    </comment>
  </commentList>
</comments>
</file>

<file path=xl/sharedStrings.xml><?xml version="1.0" encoding="utf-8"?>
<sst xmlns="http://schemas.openxmlformats.org/spreadsheetml/2006/main" count="467" uniqueCount="122">
  <si>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</si>
  <si>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</si>
  <si>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</si>
  <si>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</si>
  <si>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</si>
  <si>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</si>
  <si>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</si>
  <si>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</si>
  <si>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</si>
  <si>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</si>
  <si>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</si>
  <si>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</si>
  <si>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</si>
  <si>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</si>
  <si>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</si>
  <si>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</si>
  <si>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</si>
  <si>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</si>
  <si>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 xml:space="preserve"> TIKSLŲ, UŽDAVINIŲ, PRIEMONIŲ, PRIEMONIŲ IŠLAIDŲ IR PRODUKTO KRITERIJŲ SUVESTINĖ</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</si>
  <si>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</si>
  <si>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</si>
  <si>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</si>
  <si>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</si>
  <si>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03</t>
  </si>
  <si>
    <t>Strateginis tikslas 01. Didinti miesto konkurencingumą, kryptingai vystant infrastruktūrą ir sudarant palankias sąlygas verslui</t>
  </si>
  <si>
    <t>Skatinti Klaipėdos miesto gyventojų verslumą</t>
  </si>
  <si>
    <t>Kurti kokybišką ir efektyvią paramos smulkiajam ir vidutiniam verslui sistemą</t>
  </si>
  <si>
    <t>Formuoti verslui ir investicijoms patrauklų miesto įvaizdį</t>
  </si>
  <si>
    <t>5</t>
  </si>
  <si>
    <t>SMULKIOJO IR VIDUTINIO VERSLO PLĖTROS PROGRAMOS (NR. 04)</t>
  </si>
  <si>
    <t>Veiklos plano tikslo kodas</t>
  </si>
  <si>
    <t>Papriemonės kodas</t>
  </si>
  <si>
    <t>Vykdytojas (skyrius / asmuo)</t>
  </si>
  <si>
    <r>
      <t xml:space="preserve">Kitos lėšos </t>
    </r>
    <r>
      <rPr>
        <b/>
        <sz val="10"/>
        <rFont val="Times New Roman"/>
        <family val="1"/>
        <charset val="186"/>
      </rPr>
      <t>Kt</t>
    </r>
  </si>
  <si>
    <r>
      <t>Klaipėdos valstybinio jūrų uosto lėšos</t>
    </r>
    <r>
      <rPr>
        <b/>
        <sz val="10"/>
        <rFont val="Times New Roman"/>
        <family val="1"/>
        <charset val="186"/>
      </rPr>
      <t xml:space="preserve"> KVJUD</t>
    </r>
  </si>
  <si>
    <t>Klaipėdos regiono oro uosto rinkodaros priemonių rėmimas</t>
  </si>
  <si>
    <t>04 Smulkiojo ir vidutinio verslo plėtros programa</t>
  </si>
  <si>
    <t>Planas</t>
  </si>
  <si>
    <t>P3.1.4.1</t>
  </si>
  <si>
    <t>tūkst. Eur</t>
  </si>
  <si>
    <t>2019-ieji metai</t>
  </si>
  <si>
    <t>Aiškinamojo rašto priedas Nr.3</t>
  </si>
  <si>
    <t>Organizuota užsienio žurnalistų vizitų į Klaipėdą, vnt.</t>
  </si>
  <si>
    <t>Miesto rinkodaros priemonių vykdymas</t>
  </si>
  <si>
    <t>Investuoti skatinančių priemonių vykdymas</t>
  </si>
  <si>
    <t>Parengtas ir išplatintas leidinys investuotojams, tūkst. egz.</t>
  </si>
  <si>
    <t>Pritraukti į Klaipėdos miestą vietos ir užsienio investicijų</t>
  </si>
  <si>
    <t>2020-ieji metai</t>
  </si>
  <si>
    <t>2020-ųjų metų lėšų projektas</t>
  </si>
  <si>
    <t>1</t>
  </si>
  <si>
    <t>10</t>
  </si>
  <si>
    <t xml:space="preserve">Parengtas paketas, vnt. </t>
  </si>
  <si>
    <t>Investicijų pritraukimo skatinimas</t>
  </si>
  <si>
    <t xml:space="preserve">Smulkiojo ir vidutinio verslo sistemos skatinimas </t>
  </si>
  <si>
    <t>SB(L)</t>
  </si>
  <si>
    <t>Pritraukta skrydžių krypčių į Klaipėdos regiono oro uostą, vnt.</t>
  </si>
  <si>
    <t>Informacinių technologijų srityje dirbančių įmonių pritraukimas į Klaipėdos miestą</t>
  </si>
  <si>
    <t>Organizuota renginių, skirtų verslumui bei investavimo galimybėms skatinti, vnt.</t>
  </si>
  <si>
    <t>Skirtumas</t>
  </si>
  <si>
    <t>Paaiškinimas</t>
  </si>
  <si>
    <t>Lyginamasis variantas</t>
  </si>
  <si>
    <t>2021-ųjų metų lėšų projektas</t>
  </si>
  <si>
    <t>2021-ieji metai</t>
  </si>
  <si>
    <t>04</t>
  </si>
  <si>
    <t>2019-ųjų metų asignavimų planas</t>
  </si>
  <si>
    <t>IED Tarptautinių ryšių ir ekoniminės plėtros sk.</t>
  </si>
  <si>
    <t>Parengta galimybių studija, vnt.</t>
  </si>
  <si>
    <t>Klaipėdos miesto prekybos ir paslaugų teikimo viešosiose vietose galimybių studijos parengimas</t>
  </si>
  <si>
    <t>P. 3.1.1.1</t>
  </si>
  <si>
    <t>SVV subjektų, kuriems kompensuotos išradimų patentavimo ir dizaino registravimo nacionaliniu mastu išlaidos, skaičius</t>
  </si>
  <si>
    <t xml:space="preserve">Viešųjų paslaugų SVV subjektams teikimas verslo inkubatoriuje </t>
  </si>
  <si>
    <t>Priemonių, gerinančių smulkiojo ir vidutinio verslo (toliau – SVV) sąlygas Klaipėdos mieste, įgyvendinimas</t>
  </si>
  <si>
    <t>Atnaujinama verslo inkubatoriaus interneto svetainė, socialinės medijos, kartai per metus</t>
  </si>
  <si>
    <t>SVV subjektų, kuriems kompensuotos internetinių svetainių sukūrimo ir administravimo išlaidos, skaičius</t>
  </si>
  <si>
    <t>Naujai įsteigtų SVV subjektų, kurioms kompensuotos steigimo išlaidos, skaičius</t>
  </si>
  <si>
    <t>Suorganizuota kvalifikacijos kėlimo renginių (iki 6 val.), vnt.</t>
  </si>
  <si>
    <t>Inkubuojama SVV subjektų, skaičius</t>
  </si>
  <si>
    <t>IED Licencijų, leidimų ir vartotojų teisių apsaugos sk.</t>
  </si>
  <si>
    <t xml:space="preserve">Verslo projektų, reprezentuojančių Klaipėdos miestą, dalinis finansavimas </t>
  </si>
  <si>
    <t>Miesto ekonominės plėtros galimybių pristatymas</t>
  </si>
  <si>
    <t>Įgyvendintas komunikacijos priemonių paketas, vnt.</t>
  </si>
  <si>
    <t>Sukurta ir viešinama informacinių vienetų respublikinėse ir vietinėse interneto naujienų portaluose, sicialinėse paskyrose, radijo eteryje, kartai per metus</t>
  </si>
  <si>
    <t>Suteikta nemokamų konsultacijų, metodinių paslaugų (iki 1 val.), val.</t>
  </si>
  <si>
    <t>Įsigyta administravimo paslauga, vnt.</t>
  </si>
  <si>
    <t>Nacionalinių ir tarptautinių projektų, gerinančių investicinę aplinką Klaipėdos mieste, bendrasis finansavimas</t>
  </si>
  <si>
    <t>Bendrai finansuota projektų, vnt.</t>
  </si>
  <si>
    <t>Atnaujinama  internetinių svetainių  www.kaipedaid.lt ir www.klaipeda.lt, kartai per metus</t>
  </si>
  <si>
    <t>SVV subjektų, kuriems kompensuota investicinių projektų, verslo planų ar paraiškų finansavimui gauti iš kitų fondų, skaičius</t>
  </si>
  <si>
    <t>SVV subjektų, kuriems kompensuotos veiklos vykdymui reikalingos įrangos, technikos įsigijimo išlaidos, skaičius</t>
  </si>
  <si>
    <t>3</t>
  </si>
  <si>
    <t>Klaipėdos ekonominės plėtros strategijos valdymo užtikrinimas</t>
  </si>
  <si>
    <t>P3.1.4.3, P6</t>
  </si>
  <si>
    <t>P3.3.4.1, P3.3.4.3, P6</t>
  </si>
  <si>
    <t>P6</t>
  </si>
  <si>
    <t>40</t>
  </si>
  <si>
    <t>55</t>
  </si>
  <si>
    <r>
      <t xml:space="preserve">2019–2021 M. KLAIPĖDOS MIESTO SAVIVALDYBĖS </t>
    </r>
    <r>
      <rPr>
        <b/>
        <sz val="11"/>
        <rFont val="Times New Roman"/>
        <family val="1"/>
        <charset val="186"/>
      </rPr>
      <t xml:space="preserve">            </t>
    </r>
  </si>
  <si>
    <t>priedas</t>
  </si>
  <si>
    <t xml:space="preserve">Klaipėdos miesto savivaldybės smulkiojo ir vidutinio verslo plėtros programos (Nr. 04) aprašymo                                      
</t>
  </si>
  <si>
    <t>Iš dalies finansuotų verslo projektų, reprezentuojančių Klaipėdos miestą, skaičius</t>
  </si>
  <si>
    <t xml:space="preserve">Iš dalies finansuotų verslo projektų, reprezentuojančių Klaipėdos miestą, skaičius </t>
  </si>
  <si>
    <t>_____________________________________</t>
  </si>
  <si>
    <t>2019-ųjų metų asignavi-mų planas</t>
  </si>
  <si>
    <t>Naujai įsteigtų SVV subjektų, kuriems kompensuotos steigimo išlaidos, skaičius</t>
  </si>
  <si>
    <t>SVV subjektų, kuriems kompensuotos interneto svetainių sukūrimo ir administravimo išlaidos, skaičius</t>
  </si>
  <si>
    <t>Sukurta ir viešinama informacinių vienetų respublikiniuose ir vietiniuose interneto naujienų portaluose, sicialinėse paskyrose, radijo eteryje, kartai per metus</t>
  </si>
  <si>
    <t>Atnaujinama  interneto svetainių  www.kaipedaid.lt ir www.klaipeda.lt, kartai per metus</t>
  </si>
  <si>
    <t>Siūlomas keisti 2019-ųjų metų asignavimų planas</t>
  </si>
  <si>
    <t>Siūlomas keisti 2020-ųjų metų  lėšų projektas</t>
  </si>
  <si>
    <t>Siūlomas keisti 2021-ųjų metų  lėšų projektas</t>
  </si>
  <si>
    <t>Siūlomas keisti 2019 metų  asignavimų planas</t>
  </si>
  <si>
    <t>Koreguojama techninė klaida</t>
  </si>
  <si>
    <t>planas</t>
  </si>
  <si>
    <r>
      <t xml:space="preserve">2019–2020 M. KLAIPĖDOS MIESTO SAVIVALDYBĖS      </t>
    </r>
    <r>
      <rPr>
        <b/>
        <sz val="11"/>
        <rFont val="Times New Roman"/>
        <family val="1"/>
        <charset val="186"/>
      </rPr>
      <t xml:space="preserve">            </t>
    </r>
  </si>
  <si>
    <t>Įgyvendintas projektas, vnt</t>
  </si>
  <si>
    <t xml:space="preserve">Tarptautinės programos Interreg Europe projekto „Tarptautinės įmonės“ (angl. Inter Ventures) įgyvendinimas </t>
  </si>
  <si>
    <t>05</t>
  </si>
  <si>
    <t>Siūloma mažinti papriemonės finansavimo apimtį 2019 m., nes paslaugai teikti prireiks mažiau lėšų, nei planuota</t>
  </si>
  <si>
    <t>Reikalinga didinti papriemonės finansavimo apimtį, kadangi jos vykdymui prireiks daugiau lėšų nei planuota: sukurti videoklipai, miesto ekonominės plėtros galimybės pristatytos tarptautiniuose renginiuose/parodose.</t>
  </si>
  <si>
    <t>Siūloma sumažinti priemonės finansavimo apimtį, nes Klaipėdos ekonominės plėtros strategijos paslauga bus įsigyta vėliau nei planuota ir dėl to jai teikti reikės mažiau lėšų.</t>
  </si>
  <si>
    <t>Siūloma sumažinti priemonės finansavimo apimtį, kadangi paslaugai teikti prireiks mažiau lėšų nei planuota.</t>
  </si>
  <si>
    <t xml:space="preserve">Siūloma įtraukti naują priemonę-projektą ir numatyti jai įgyvendinti reikalingų lėšų poreikį iš SB 2019-2021 m. Projekto pareiškėjas ir  pagrindinis vykdytojas Klaipėdos mieste – VšĮ „Klaipėda ID“, Klaipėdos miesto savivaldybė bus partnerė.  
Projekto pagrindinis partneris – Panono Europos teritorinio bendradarbiavimo grupė (Vengrija). 
Projekto tikslas – skatinti smulkaus ir vidutinio verslo internacionalizaciją, gerinant savivaldybės politiniais dokumentais patvirtintų vystymosi krypčių ir programų regioninei plėtrai įgyvendinimą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</si>
</sst>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font>
      <sz val="10"/>
      <name val="Arial"/>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8"/>
      <name val="Times New Roman"/>
      <family val="1"/>
    </font>
    <font>
      <sz val="10"/>
      <name val="Times New Roman"/>
      <family val="1"/>
    </font>
    <font>
      <sz val="9"/>
      <color indexed="81"/>
      <name val="Tahoma"/>
      <family val="2"/>
      <charset val="186"/>
    </font>
    <font>
      <b/>
      <sz val="9"/>
      <color indexed="81"/>
      <name val="Tahoma"/>
      <family val="2"/>
      <charset val="186"/>
    </font>
    <font>
      <sz val="11"/>
      <name val="Times New Roman"/>
      <family val="1"/>
      <charset val="186"/>
    </font>
    <font>
      <b/>
      <sz val="11"/>
      <name val="Times New Roman"/>
      <family val="1"/>
      <charset val="186"/>
    </font>
    <font>
      <sz val="9"/>
      <name val="Times New Roman"/>
      <family val="1"/>
      <charset val="186"/>
    </font>
    <font>
      <sz val="11"/>
      <name val="Calibri"/>
      <family val="2"/>
      <charset val="186"/>
      <scheme val="minor"/>
    </font>
    <font>
      <i/>
      <sz val="10"/>
      <name val="Times New Roman"/>
      <family val="1"/>
      <charset val="186"/>
    </font>
    <font>
      <sz val="8"/>
      <name val="Times New Roman"/>
      <family val="1"/>
      <charset val="186"/>
    </font>
    <font>
      <sz val="10"/>
      <color rgb="FFFF0000"/>
      <name val="Times New Roman"/>
      <family val="1"/>
      <charset val="186"/>
    </font>
    <font>
      <b/>
      <sz val="10"/>
      <color theme="1"/>
      <name val="Times New Roman"/>
      <family val="1"/>
      <charset val="186"/>
    </font>
    <font>
      <sz val="10"/>
      <color theme="1"/>
      <name val="Times New Roman"/>
      <family val="1"/>
      <charset val="186"/>
    </font>
    <font>
      <sz val="12"/>
      <name val="Times New Roman"/>
      <family val="1"/>
      <charset val="186"/>
    </font>
    <font>
      <i/>
      <sz val="10"/>
      <name val="Arial"/>
      <family val="2"/>
      <charset val="186"/>
    </font>
    <font>
      <sz val="8"/>
      <name val="Arial"/>
      <family val="2"/>
      <charset val="186"/>
    </font>
    <font>
      <i/>
      <sz val="10"/>
      <name val="Times New Roman"/>
      <family val="1"/>
    </font>
    <font>
      <b/>
      <sz val="8"/>
      <name val="Times New Roman"/>
      <family val="1"/>
      <charset val="186"/>
    </font>
    <font>
      <b/>
      <sz val="10"/>
      <name val="Arial"/>
      <family val="2"/>
      <charset val="186"/>
    </font>
    <font>
      <b/>
      <sz val="9"/>
      <name val="Times New Roman"/>
      <family val="1"/>
      <charset val="186"/>
    </font>
    <font>
      <sz val="12"/>
      <name val="Arial"/>
      <family val="2"/>
      <charset val="186"/>
    </font>
    <font>
      <strike/>
      <sz val="9"/>
      <color rgb="FFFF0000"/>
      <name val="Times New Roman"/>
      <family val="1"/>
      <charset val="186"/>
    </font>
    <font>
      <sz val="9"/>
      <color rgb="FFFF0000"/>
      <name val="Times New Roman"/>
      <family val="1"/>
      <charset val="186"/>
    </font>
    <font>
      <sz val="10"/>
      <color rgb="FFFF0000"/>
      <name val="Times New Roman"/>
      <family val="1"/>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rgb="FFFFFF99"/>
        <bgColor indexed="64"/>
      </patternFill>
    </fill>
    <fill>
      <patternFill patternType="solid">
        <fgColor rgb="FFFFCCFF"/>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CCFFCC"/>
        <bgColor indexed="64"/>
      </patternFill>
    </fill>
  </fills>
  <borders count="84">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style="medium">
        <color indexed="64"/>
      </left>
      <right style="thin">
        <color indexed="64"/>
      </right>
      <top style="hair">
        <color indexed="64"/>
      </top>
      <bottom style="thin">
        <color indexed="64"/>
      </bottom>
      <diagonal/>
    </border>
    <border>
      <left/>
      <right/>
      <top style="hair">
        <color indexed="64"/>
      </top>
      <bottom style="hair">
        <color indexed="64"/>
      </bottom>
      <diagonal/>
    </border>
    <border>
      <left/>
      <right/>
      <top style="thin">
        <color indexed="64"/>
      </top>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hair">
        <color indexed="64"/>
      </bottom>
      <diagonal/>
    </border>
    <border>
      <left/>
      <right style="thin">
        <color indexed="64"/>
      </right>
      <top/>
      <bottom style="thin">
        <color indexed="64"/>
      </bottom>
      <diagonal/>
    </border>
    <border>
      <left style="medium">
        <color indexed="64"/>
      </left>
      <right/>
      <top style="hair">
        <color indexed="64"/>
      </top>
      <bottom style="hair">
        <color indexed="64"/>
      </bottom>
      <diagonal/>
    </border>
    <border>
      <left/>
      <right style="medium">
        <color indexed="64"/>
      </right>
      <top/>
      <bottom style="hair">
        <color indexed="64"/>
      </bottom>
      <diagonal/>
    </border>
    <border>
      <left style="medium">
        <color indexed="64"/>
      </left>
      <right style="medium">
        <color indexed="64"/>
      </right>
      <top style="thin">
        <color indexed="64"/>
      </top>
      <bottom style="medium">
        <color indexed="64"/>
      </bottom>
      <diagonal/>
    </border>
    <border>
      <left/>
      <right style="medium">
        <color indexed="64"/>
      </right>
      <top style="hair">
        <color indexed="64"/>
      </top>
      <bottom style="hair">
        <color indexed="64"/>
      </bottom>
      <diagonal/>
    </border>
    <border>
      <left/>
      <right style="thin">
        <color indexed="64"/>
      </right>
      <top style="thin">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4" fillId="0" borderId="0">
      <alignment vertical="center"/>
    </xf>
  </cellStyleXfs>
  <cellXfs count="728">
    <xf numFmtId="0" fontId="0" fillId="0" borderId="0" xfId="0"/>
    <xf numFmtId="0" fontId="1" fillId="0" borderId="0" xfId="0" applyFont="1" applyAlignment="1">
      <alignment horizontal="left" vertical="top"/>
    </xf>
    <xf numFmtId="0" fontId="1" fillId="0" borderId="0" xfId="0" applyFont="1" applyFill="1" applyBorder="1" applyAlignment="1">
      <alignment horizontal="center" vertical="top"/>
    </xf>
    <xf numFmtId="0" fontId="1" fillId="0" borderId="0" xfId="0" applyFont="1" applyBorder="1" applyAlignment="1">
      <alignment vertical="top"/>
    </xf>
    <xf numFmtId="0" fontId="1" fillId="0" borderId="0" xfId="0" applyFont="1" applyAlignment="1">
      <alignment vertical="top"/>
    </xf>
    <xf numFmtId="0" fontId="1" fillId="0" borderId="0" xfId="0" applyNumberFormat="1" applyFont="1" applyAlignment="1">
      <alignment vertical="top"/>
    </xf>
    <xf numFmtId="0" fontId="1" fillId="0" borderId="0" xfId="0" applyFont="1" applyAlignment="1">
      <alignment horizontal="center" vertical="top"/>
    </xf>
    <xf numFmtId="49" fontId="2" fillId="2" borderId="1" xfId="0" applyNumberFormat="1" applyFont="1" applyFill="1" applyBorder="1" applyAlignment="1">
      <alignment horizontal="center" vertical="top"/>
    </xf>
    <xf numFmtId="0" fontId="1" fillId="0" borderId="0" xfId="0" applyFont="1" applyFill="1" applyAlignment="1">
      <alignment vertical="top"/>
    </xf>
    <xf numFmtId="0" fontId="1" fillId="3" borderId="0" xfId="0" applyFont="1" applyFill="1" applyAlignment="1">
      <alignment vertical="top"/>
    </xf>
    <xf numFmtId="0" fontId="4" fillId="0" borderId="0" xfId="0" applyFont="1"/>
    <xf numFmtId="0" fontId="1" fillId="0" borderId="0" xfId="0" applyFont="1" applyAlignment="1">
      <alignment vertical="center"/>
    </xf>
    <xf numFmtId="49" fontId="2" fillId="5" borderId="11" xfId="0" applyNumberFormat="1" applyFont="1" applyFill="1" applyBorder="1" applyAlignment="1">
      <alignment horizontal="center" vertical="top"/>
    </xf>
    <xf numFmtId="49" fontId="2" fillId="2" borderId="9" xfId="0" applyNumberFormat="1" applyFont="1" applyFill="1" applyBorder="1" applyAlignment="1">
      <alignment horizontal="center" vertical="top"/>
    </xf>
    <xf numFmtId="49" fontId="2" fillId="8" borderId="47" xfId="0" applyNumberFormat="1" applyFont="1" applyFill="1" applyBorder="1" applyAlignment="1">
      <alignment horizontal="center" vertical="top" wrapText="1"/>
    </xf>
    <xf numFmtId="49" fontId="2" fillId="8" borderId="47" xfId="0" applyNumberFormat="1" applyFont="1" applyFill="1" applyBorder="1" applyAlignment="1">
      <alignment horizontal="center" vertical="top"/>
    </xf>
    <xf numFmtId="49" fontId="2" fillId="8" borderId="11" xfId="0" applyNumberFormat="1" applyFont="1" applyFill="1" applyBorder="1" applyAlignment="1">
      <alignment horizontal="center" vertical="top"/>
    </xf>
    <xf numFmtId="49" fontId="2" fillId="8" borderId="26" xfId="0" applyNumberFormat="1" applyFont="1" applyFill="1" applyBorder="1" applyAlignment="1">
      <alignment horizontal="center" vertical="top"/>
    </xf>
    <xf numFmtId="49" fontId="2" fillId="8" borderId="11" xfId="0" applyNumberFormat="1" applyFont="1" applyFill="1" applyBorder="1" applyAlignment="1">
      <alignment horizontal="center" vertical="top" wrapText="1"/>
    </xf>
    <xf numFmtId="3" fontId="1" fillId="4" borderId="0" xfId="0" applyNumberFormat="1" applyFont="1" applyFill="1" applyAlignment="1">
      <alignment vertical="top"/>
    </xf>
    <xf numFmtId="0" fontId="1" fillId="4" borderId="0" xfId="0" applyFont="1" applyFill="1" applyBorder="1" applyAlignment="1">
      <alignment vertical="top"/>
    </xf>
    <xf numFmtId="49" fontId="2" fillId="4" borderId="51" xfId="0" applyNumberFormat="1" applyFont="1" applyFill="1" applyBorder="1" applyAlignment="1">
      <alignment horizontal="center" vertical="top"/>
    </xf>
    <xf numFmtId="0" fontId="7" fillId="0" borderId="48" xfId="0" applyFont="1" applyFill="1" applyBorder="1" applyAlignment="1">
      <alignment horizontal="center" vertical="top"/>
    </xf>
    <xf numFmtId="0" fontId="1" fillId="4" borderId="43" xfId="0" applyFont="1" applyFill="1" applyBorder="1" applyAlignment="1">
      <alignment horizontal="center" vertical="center"/>
    </xf>
    <xf numFmtId="0" fontId="1" fillId="4" borderId="46" xfId="0" applyFont="1" applyFill="1" applyBorder="1" applyAlignment="1">
      <alignment horizontal="center" vertical="top"/>
    </xf>
    <xf numFmtId="0" fontId="1" fillId="0" borderId="43" xfId="0" applyFont="1" applyFill="1" applyBorder="1" applyAlignment="1">
      <alignment horizontal="center" vertical="top" wrapText="1"/>
    </xf>
    <xf numFmtId="164" fontId="1" fillId="4" borderId="32" xfId="0" applyNumberFormat="1" applyFont="1" applyFill="1" applyBorder="1" applyAlignment="1">
      <alignment horizontal="center" vertical="top"/>
    </xf>
    <xf numFmtId="164" fontId="1" fillId="4" borderId="22" xfId="0" applyNumberFormat="1" applyFont="1" applyFill="1" applyBorder="1" applyAlignment="1">
      <alignment horizontal="center" vertical="top"/>
    </xf>
    <xf numFmtId="164" fontId="1" fillId="4" borderId="32" xfId="0" applyNumberFormat="1" applyFont="1" applyFill="1" applyBorder="1" applyAlignment="1">
      <alignment horizontal="center" vertical="center"/>
    </xf>
    <xf numFmtId="164" fontId="2" fillId="2" borderId="25" xfId="0" applyNumberFormat="1" applyFont="1" applyFill="1" applyBorder="1" applyAlignment="1">
      <alignment horizontal="center" vertical="top"/>
    </xf>
    <xf numFmtId="164" fontId="2" fillId="8" borderId="25" xfId="0" applyNumberFormat="1" applyFont="1" applyFill="1" applyBorder="1" applyAlignment="1">
      <alignment horizontal="center" vertical="top"/>
    </xf>
    <xf numFmtId="164" fontId="2" fillId="5" borderId="25" xfId="0" applyNumberFormat="1" applyFont="1" applyFill="1" applyBorder="1" applyAlignment="1">
      <alignment horizontal="center" vertical="top"/>
    </xf>
    <xf numFmtId="0" fontId="1" fillId="4" borderId="22" xfId="0" applyFont="1" applyFill="1" applyBorder="1" applyAlignment="1">
      <alignment horizontal="center" vertical="top" wrapText="1"/>
    </xf>
    <xf numFmtId="0" fontId="1" fillId="4" borderId="32" xfId="0" applyFont="1" applyFill="1" applyBorder="1" applyAlignment="1">
      <alignment horizontal="center" vertical="top" wrapText="1"/>
    </xf>
    <xf numFmtId="0" fontId="1" fillId="4" borderId="22" xfId="0" applyFont="1" applyFill="1" applyBorder="1" applyAlignment="1">
      <alignment horizontal="center" vertical="top"/>
    </xf>
    <xf numFmtId="0" fontId="1" fillId="4" borderId="32" xfId="0" applyFont="1" applyFill="1" applyBorder="1" applyAlignment="1">
      <alignment horizontal="center" vertical="top"/>
    </xf>
    <xf numFmtId="164" fontId="1" fillId="0" borderId="0" xfId="0" applyNumberFormat="1" applyFont="1" applyAlignment="1">
      <alignment vertical="top"/>
    </xf>
    <xf numFmtId="0" fontId="5" fillId="5" borderId="37" xfId="0" applyFont="1" applyFill="1" applyBorder="1" applyAlignment="1">
      <alignment horizontal="left" vertical="top" wrapText="1"/>
    </xf>
    <xf numFmtId="0" fontId="2" fillId="8" borderId="37" xfId="0" applyFont="1" applyFill="1" applyBorder="1" applyAlignment="1">
      <alignment horizontal="left" vertical="top"/>
    </xf>
    <xf numFmtId="0" fontId="2" fillId="2" borderId="37" xfId="0" applyFont="1" applyFill="1" applyBorder="1" applyAlignment="1">
      <alignment horizontal="left" vertical="top" wrapText="1"/>
    </xf>
    <xf numFmtId="0" fontId="2" fillId="2" borderId="16" xfId="0" applyFont="1" applyFill="1" applyBorder="1" applyAlignment="1">
      <alignment horizontal="left" vertical="top" wrapText="1"/>
    </xf>
    <xf numFmtId="0" fontId="1" fillId="8" borderId="16" xfId="0" applyFont="1" applyFill="1" applyBorder="1" applyAlignment="1">
      <alignment horizontal="center" vertical="top"/>
    </xf>
    <xf numFmtId="0" fontId="1" fillId="2" borderId="16" xfId="0" applyFont="1" applyFill="1" applyBorder="1" applyAlignment="1">
      <alignment horizontal="center" vertical="top" wrapText="1"/>
    </xf>
    <xf numFmtId="0" fontId="1" fillId="5" borderId="16" xfId="0" applyFont="1" applyFill="1" applyBorder="1" applyAlignment="1">
      <alignment horizontal="center" vertical="top"/>
    </xf>
    <xf numFmtId="0" fontId="2" fillId="8" borderId="16" xfId="0" applyFont="1" applyFill="1" applyBorder="1" applyAlignment="1">
      <alignment horizontal="left" vertical="top"/>
    </xf>
    <xf numFmtId="164" fontId="1" fillId="4" borderId="0" xfId="0" applyNumberFormat="1" applyFont="1" applyFill="1" applyBorder="1" applyAlignment="1">
      <alignment horizontal="center" vertical="top"/>
    </xf>
    <xf numFmtId="164" fontId="2" fillId="2" borderId="5" xfId="0" applyNumberFormat="1" applyFont="1" applyFill="1" applyBorder="1" applyAlignment="1">
      <alignment horizontal="center" vertical="top"/>
    </xf>
    <xf numFmtId="164" fontId="2" fillId="8" borderId="5" xfId="0" applyNumberFormat="1" applyFont="1" applyFill="1" applyBorder="1" applyAlignment="1">
      <alignment horizontal="center" vertical="top"/>
    </xf>
    <xf numFmtId="164" fontId="1" fillId="4" borderId="43" xfId="0" applyNumberFormat="1" applyFont="1" applyFill="1" applyBorder="1" applyAlignment="1">
      <alignment horizontal="center" vertical="top"/>
    </xf>
    <xf numFmtId="164" fontId="1" fillId="4" borderId="46"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0" fontId="1" fillId="0" borderId="55" xfId="0" applyFont="1" applyBorder="1" applyAlignment="1">
      <alignment horizontal="center" vertical="center" textRotation="90"/>
    </xf>
    <xf numFmtId="0" fontId="1" fillId="0" borderId="10" xfId="0" applyFont="1" applyBorder="1" applyAlignment="1">
      <alignment horizontal="center" vertical="center" textRotation="90"/>
    </xf>
    <xf numFmtId="49" fontId="5" fillId="6" borderId="27" xfId="0" applyNumberFormat="1" applyFont="1" applyFill="1" applyBorder="1" applyAlignment="1">
      <alignment horizontal="left" vertical="top" wrapText="1"/>
    </xf>
    <xf numFmtId="49" fontId="5" fillId="6" borderId="54" xfId="0" applyNumberFormat="1" applyFont="1" applyFill="1" applyBorder="1" applyAlignment="1">
      <alignment horizontal="left" vertical="top" wrapText="1"/>
    </xf>
    <xf numFmtId="164" fontId="1" fillId="4" borderId="30" xfId="0" applyNumberFormat="1" applyFont="1" applyFill="1" applyBorder="1" applyAlignment="1">
      <alignment horizontal="center" vertical="top"/>
    </xf>
    <xf numFmtId="164" fontId="2" fillId="7" borderId="8" xfId="0" applyNumberFormat="1" applyFont="1" applyFill="1" applyBorder="1" applyAlignment="1">
      <alignment horizontal="center" vertical="top"/>
    </xf>
    <xf numFmtId="164" fontId="2" fillId="7" borderId="33" xfId="0" applyNumberFormat="1" applyFont="1" applyFill="1" applyBorder="1" applyAlignment="1">
      <alignment horizontal="center" vertical="top"/>
    </xf>
    <xf numFmtId="164" fontId="1" fillId="4" borderId="3" xfId="0" applyNumberFormat="1" applyFont="1" applyFill="1" applyBorder="1" applyAlignment="1">
      <alignment horizontal="center" vertical="top"/>
    </xf>
    <xf numFmtId="164" fontId="1" fillId="4" borderId="51" xfId="0" applyNumberFormat="1" applyFont="1" applyFill="1" applyBorder="1" applyAlignment="1">
      <alignment horizontal="center" vertical="top"/>
    </xf>
    <xf numFmtId="164" fontId="2" fillId="8" borderId="1" xfId="0" applyNumberFormat="1"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4" borderId="43" xfId="0" applyNumberFormat="1" applyFont="1" applyFill="1" applyBorder="1" applyAlignment="1">
      <alignment horizontal="center" vertical="center"/>
    </xf>
    <xf numFmtId="0" fontId="13" fillId="0" borderId="0" xfId="0" applyFont="1"/>
    <xf numFmtId="0" fontId="1" fillId="0" borderId="0" xfId="0" applyFont="1" applyBorder="1" applyAlignment="1">
      <alignment horizontal="right" vertical="top"/>
    </xf>
    <xf numFmtId="0" fontId="6" fillId="0" borderId="52" xfId="0" applyFont="1" applyFill="1" applyBorder="1" applyAlignment="1">
      <alignment horizontal="center" vertical="top"/>
    </xf>
    <xf numFmtId="0" fontId="6" fillId="0" borderId="44" xfId="0" applyFont="1" applyFill="1" applyBorder="1" applyAlignment="1">
      <alignment horizontal="center" vertical="top"/>
    </xf>
    <xf numFmtId="0" fontId="6" fillId="0" borderId="51" xfId="0" applyFont="1" applyFill="1" applyBorder="1" applyAlignment="1">
      <alignment horizontal="center" vertical="top"/>
    </xf>
    <xf numFmtId="164" fontId="2" fillId="2" borderId="26" xfId="0" applyNumberFormat="1" applyFont="1" applyFill="1" applyBorder="1" applyAlignment="1">
      <alignment horizontal="center" vertical="top"/>
    </xf>
    <xf numFmtId="49" fontId="2" fillId="4" borderId="58" xfId="0" applyNumberFormat="1" applyFont="1" applyFill="1" applyBorder="1" applyAlignment="1">
      <alignment horizontal="center" vertical="top"/>
    </xf>
    <xf numFmtId="0" fontId="7" fillId="3" borderId="51" xfId="0" applyFont="1" applyFill="1" applyBorder="1" applyAlignment="1">
      <alignment horizontal="center" vertical="top"/>
    </xf>
    <xf numFmtId="0" fontId="7" fillId="10" borderId="34" xfId="0" applyFont="1" applyFill="1" applyBorder="1" applyAlignment="1">
      <alignment horizontal="left" vertical="top" wrapText="1"/>
    </xf>
    <xf numFmtId="0" fontId="7" fillId="3" borderId="59" xfId="0" applyFont="1" applyFill="1" applyBorder="1" applyAlignment="1">
      <alignment horizontal="left" vertical="top" wrapText="1"/>
    </xf>
    <xf numFmtId="164" fontId="2" fillId="5" borderId="21"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2" fillId="5" borderId="32" xfId="0" applyNumberFormat="1" applyFont="1" applyFill="1" applyBorder="1" applyAlignment="1">
      <alignment horizontal="center" vertical="top"/>
    </xf>
    <xf numFmtId="164" fontId="2" fillId="9" borderId="33" xfId="0" applyNumberFormat="1" applyFont="1" applyFill="1" applyBorder="1" applyAlignment="1">
      <alignment horizontal="center" vertical="top"/>
    </xf>
    <xf numFmtId="49" fontId="2" fillId="0" borderId="63" xfId="0" applyNumberFormat="1" applyFont="1" applyBorder="1" applyAlignment="1">
      <alignment horizontal="center" vertical="top" wrapText="1"/>
    </xf>
    <xf numFmtId="0" fontId="2" fillId="4" borderId="63" xfId="0" applyFont="1" applyFill="1" applyBorder="1" applyAlignment="1">
      <alignment horizontal="left" vertical="top" wrapText="1"/>
    </xf>
    <xf numFmtId="0" fontId="1" fillId="0" borderId="38" xfId="0" applyFont="1" applyFill="1" applyBorder="1" applyAlignment="1">
      <alignment horizontal="center" vertical="top" wrapText="1"/>
    </xf>
    <xf numFmtId="164" fontId="1" fillId="0" borderId="21" xfId="0" applyNumberFormat="1" applyFont="1" applyBorder="1" applyAlignment="1">
      <alignment horizontal="center" vertical="top"/>
    </xf>
    <xf numFmtId="164" fontId="1" fillId="0" borderId="38" xfId="0" applyNumberFormat="1" applyFont="1" applyBorder="1" applyAlignment="1">
      <alignment horizontal="center" vertical="top"/>
    </xf>
    <xf numFmtId="0" fontId="6" fillId="0" borderId="63" xfId="0" applyFont="1" applyFill="1" applyBorder="1" applyAlignment="1">
      <alignment horizontal="center" vertical="top"/>
    </xf>
    <xf numFmtId="0" fontId="6" fillId="0" borderId="39" xfId="0" applyFont="1" applyFill="1" applyBorder="1" applyAlignment="1">
      <alignment horizontal="center" vertical="top"/>
    </xf>
    <xf numFmtId="0" fontId="1" fillId="0" borderId="9" xfId="0" applyFont="1" applyBorder="1" applyAlignment="1">
      <alignment horizontal="left" vertical="top" wrapText="1"/>
    </xf>
    <xf numFmtId="49" fontId="2" fillId="0" borderId="0" xfId="0" applyNumberFormat="1" applyFont="1" applyFill="1" applyBorder="1" applyAlignment="1">
      <alignment horizontal="center" vertical="top" wrapText="1"/>
    </xf>
    <xf numFmtId="49" fontId="2" fillId="4" borderId="0" xfId="0" applyNumberFormat="1" applyFont="1" applyFill="1" applyBorder="1" applyAlignment="1">
      <alignment horizontal="center" vertical="top"/>
    </xf>
    <xf numFmtId="49" fontId="2" fillId="4" borderId="29" xfId="0" applyNumberFormat="1" applyFont="1" applyFill="1" applyBorder="1" applyAlignment="1">
      <alignment horizontal="center" vertical="top" wrapText="1"/>
    </xf>
    <xf numFmtId="0" fontId="2" fillId="7" borderId="34" xfId="0" applyFont="1" applyFill="1" applyBorder="1" applyAlignment="1">
      <alignment horizontal="center" vertical="top"/>
    </xf>
    <xf numFmtId="164" fontId="1" fillId="4" borderId="46" xfId="0" applyNumberFormat="1" applyFont="1" applyFill="1" applyBorder="1" applyAlignment="1">
      <alignment horizontal="center" vertical="center"/>
    </xf>
    <xf numFmtId="164" fontId="1" fillId="4" borderId="22" xfId="0" applyNumberFormat="1" applyFont="1" applyFill="1" applyBorder="1" applyAlignment="1">
      <alignment horizontal="center" vertical="center"/>
    </xf>
    <xf numFmtId="0" fontId="4" fillId="0" borderId="0" xfId="0" applyFont="1" applyBorder="1" applyAlignment="1">
      <alignment horizontal="right" vertical="top"/>
    </xf>
    <xf numFmtId="0" fontId="4" fillId="10" borderId="8" xfId="0" applyFont="1" applyFill="1" applyBorder="1" applyAlignment="1">
      <alignment horizontal="center" vertical="top"/>
    </xf>
    <xf numFmtId="49" fontId="1" fillId="4" borderId="61" xfId="0" applyNumberFormat="1" applyFont="1" applyFill="1" applyBorder="1" applyAlignment="1">
      <alignment horizontal="center" vertical="top"/>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49" fontId="2" fillId="0" borderId="9" xfId="0" applyNumberFormat="1" applyFont="1" applyBorder="1" applyAlignment="1">
      <alignment horizontal="center" vertical="top" wrapText="1"/>
    </xf>
    <xf numFmtId="0" fontId="4" fillId="10" borderId="19" xfId="0" applyFont="1" applyFill="1" applyBorder="1" applyAlignment="1">
      <alignment horizontal="center" vertical="top"/>
    </xf>
    <xf numFmtId="3" fontId="1" fillId="3" borderId="0" xfId="0" applyNumberFormat="1" applyFont="1" applyFill="1" applyBorder="1" applyAlignment="1">
      <alignment horizontal="left" vertical="top" wrapText="1"/>
    </xf>
    <xf numFmtId="49" fontId="2" fillId="7" borderId="0" xfId="0" applyNumberFormat="1" applyFont="1" applyFill="1" applyBorder="1" applyAlignment="1">
      <alignment horizontal="center" vertical="top"/>
    </xf>
    <xf numFmtId="49" fontId="2" fillId="7" borderId="29" xfId="0" applyNumberFormat="1" applyFont="1" applyFill="1" applyBorder="1" applyAlignment="1">
      <alignment horizontal="center" vertical="top" wrapText="1"/>
    </xf>
    <xf numFmtId="0" fontId="0" fillId="7" borderId="34" xfId="0" applyFill="1" applyBorder="1" applyAlignment="1"/>
    <xf numFmtId="49" fontId="1" fillId="7" borderId="19" xfId="0" applyNumberFormat="1" applyFont="1" applyFill="1" applyBorder="1" applyAlignment="1">
      <alignment horizontal="center" vertical="top" wrapText="1"/>
    </xf>
    <xf numFmtId="0" fontId="4" fillId="7" borderId="19" xfId="0" applyFont="1" applyFill="1" applyBorder="1" applyAlignment="1"/>
    <xf numFmtId="49" fontId="2" fillId="7" borderId="8" xfId="0" applyNumberFormat="1" applyFont="1" applyFill="1" applyBorder="1" applyAlignment="1">
      <alignment horizontal="center" vertical="top" wrapText="1"/>
    </xf>
    <xf numFmtId="0" fontId="4" fillId="7" borderId="8" xfId="0" applyFont="1" applyFill="1" applyBorder="1" applyAlignment="1">
      <alignment horizontal="left" vertical="top" wrapText="1"/>
    </xf>
    <xf numFmtId="0" fontId="1" fillId="7" borderId="8" xfId="0" applyFont="1" applyFill="1" applyBorder="1" applyAlignment="1">
      <alignment horizontal="center" vertical="center" textRotation="90" wrapText="1"/>
    </xf>
    <xf numFmtId="49" fontId="1" fillId="7" borderId="8" xfId="0" applyNumberFormat="1" applyFont="1" applyFill="1" applyBorder="1" applyAlignment="1">
      <alignment horizontal="center" vertical="top"/>
    </xf>
    <xf numFmtId="0" fontId="0" fillId="7" borderId="8" xfId="0" applyFill="1" applyBorder="1" applyAlignment="1"/>
    <xf numFmtId="164" fontId="2" fillId="7" borderId="34" xfId="0" applyNumberFormat="1" applyFont="1" applyFill="1" applyBorder="1" applyAlignment="1">
      <alignment horizontal="center" vertical="top"/>
    </xf>
    <xf numFmtId="0" fontId="1" fillId="4" borderId="0" xfId="0" applyFont="1" applyFill="1" applyBorder="1" applyAlignment="1">
      <alignment horizontal="center" vertical="top"/>
    </xf>
    <xf numFmtId="0" fontId="1" fillId="4" borderId="66" xfId="0"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64" xfId="0" applyNumberFormat="1" applyFont="1" applyFill="1" applyBorder="1" applyAlignment="1">
      <alignment horizontal="center" vertical="top"/>
    </xf>
    <xf numFmtId="164" fontId="1" fillId="4" borderId="58" xfId="0" applyNumberFormat="1" applyFont="1" applyFill="1" applyBorder="1" applyAlignment="1">
      <alignment horizontal="center" vertical="top"/>
    </xf>
    <xf numFmtId="0" fontId="7" fillId="3" borderId="51" xfId="0" applyFont="1" applyFill="1" applyBorder="1" applyAlignment="1">
      <alignment horizontal="center" vertical="center"/>
    </xf>
    <xf numFmtId="164" fontId="1" fillId="4" borderId="35" xfId="0" applyNumberFormat="1" applyFont="1" applyFill="1" applyBorder="1" applyAlignment="1">
      <alignment horizontal="center" vertical="top"/>
    </xf>
    <xf numFmtId="49" fontId="2" fillId="7" borderId="0" xfId="0" applyNumberFormat="1" applyFont="1" applyFill="1" applyBorder="1" applyAlignment="1">
      <alignment horizontal="center" vertical="top" wrapText="1"/>
    </xf>
    <xf numFmtId="0" fontId="1" fillId="4" borderId="64" xfId="0" applyFont="1" applyFill="1" applyBorder="1" applyAlignment="1">
      <alignment horizontal="center" vertical="top"/>
    </xf>
    <xf numFmtId="164" fontId="1" fillId="4" borderId="69" xfId="0" applyNumberFormat="1" applyFont="1" applyFill="1" applyBorder="1" applyAlignment="1">
      <alignment horizontal="center" vertical="top"/>
    </xf>
    <xf numFmtId="0" fontId="1" fillId="3" borderId="13" xfId="0" applyFont="1" applyFill="1" applyBorder="1" applyAlignment="1">
      <alignment horizontal="left" vertical="top" wrapText="1"/>
    </xf>
    <xf numFmtId="0" fontId="7" fillId="3" borderId="3" xfId="0" applyFont="1" applyFill="1" applyBorder="1" applyAlignment="1">
      <alignment horizontal="center" vertical="top"/>
    </xf>
    <xf numFmtId="0" fontId="7" fillId="0" borderId="9" xfId="0" applyFont="1" applyFill="1" applyBorder="1" applyAlignment="1">
      <alignment horizontal="center" vertical="top"/>
    </xf>
    <xf numFmtId="1" fontId="7" fillId="4" borderId="60" xfId="0" applyNumberFormat="1" applyFont="1" applyFill="1" applyBorder="1" applyAlignment="1">
      <alignment horizontal="center" vertical="top"/>
    </xf>
    <xf numFmtId="1" fontId="7" fillId="4" borderId="61" xfId="0" applyNumberFormat="1" applyFont="1" applyFill="1" applyBorder="1" applyAlignment="1">
      <alignment horizontal="center" vertical="top"/>
    </xf>
    <xf numFmtId="49" fontId="7" fillId="3" borderId="62" xfId="0" applyNumberFormat="1" applyFont="1" applyFill="1" applyBorder="1" applyAlignment="1">
      <alignment horizontal="center" vertical="top"/>
    </xf>
    <xf numFmtId="49" fontId="7" fillId="3" borderId="61" xfId="0" applyNumberFormat="1" applyFont="1" applyFill="1" applyBorder="1" applyAlignment="1">
      <alignment horizontal="center" vertical="top"/>
    </xf>
    <xf numFmtId="0" fontId="7" fillId="0" borderId="49" xfId="0" applyFont="1" applyFill="1" applyBorder="1" applyAlignment="1">
      <alignment horizontal="left" vertical="top" wrapText="1"/>
    </xf>
    <xf numFmtId="49" fontId="1" fillId="4" borderId="60" xfId="0" applyNumberFormat="1" applyFont="1" applyFill="1" applyBorder="1" applyAlignment="1">
      <alignment horizontal="center" vertical="top"/>
    </xf>
    <xf numFmtId="164" fontId="2" fillId="2" borderId="1" xfId="0" applyNumberFormat="1" applyFont="1" applyFill="1" applyBorder="1" applyAlignment="1">
      <alignment horizontal="center" vertical="top"/>
    </xf>
    <xf numFmtId="49" fontId="2" fillId="4" borderId="20" xfId="0" applyNumberFormat="1" applyFont="1" applyFill="1" applyBorder="1" applyAlignment="1">
      <alignment horizontal="center" vertical="top"/>
    </xf>
    <xf numFmtId="0" fontId="7" fillId="3" borderId="49" xfId="0" applyFont="1" applyFill="1" applyBorder="1" applyAlignment="1">
      <alignment horizontal="left" vertical="top" wrapText="1"/>
    </xf>
    <xf numFmtId="0" fontId="6" fillId="4" borderId="51" xfId="0" applyFont="1" applyFill="1" applyBorder="1" applyAlignment="1">
      <alignment horizontal="center" vertical="top"/>
    </xf>
    <xf numFmtId="0" fontId="6" fillId="4" borderId="44" xfId="0" applyFont="1" applyFill="1" applyBorder="1" applyAlignment="1">
      <alignment horizontal="center" vertical="top"/>
    </xf>
    <xf numFmtId="49" fontId="2" fillId="8" borderId="34" xfId="0" applyNumberFormat="1" applyFont="1" applyFill="1" applyBorder="1" applyAlignment="1">
      <alignment horizontal="center" vertical="top"/>
    </xf>
    <xf numFmtId="49" fontId="2" fillId="10" borderId="4" xfId="0" applyNumberFormat="1" applyFont="1" applyFill="1" applyBorder="1" applyAlignment="1">
      <alignment horizontal="center" vertical="top"/>
    </xf>
    <xf numFmtId="49" fontId="2" fillId="8" borderId="18"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0" fontId="13" fillId="4" borderId="0" xfId="0" applyFont="1" applyFill="1"/>
    <xf numFmtId="0" fontId="10" fillId="4" borderId="0" xfId="0" applyFont="1" applyFill="1" applyAlignment="1">
      <alignment horizontal="center" vertical="top" wrapText="1"/>
    </xf>
    <xf numFmtId="0" fontId="1" fillId="4" borderId="0" xfId="0" applyFont="1" applyFill="1" applyAlignment="1">
      <alignment vertical="top"/>
    </xf>
    <xf numFmtId="49" fontId="2" fillId="4" borderId="0" xfId="0" applyNumberFormat="1" applyFont="1" applyFill="1" applyBorder="1" applyAlignment="1">
      <alignment horizontal="center" vertical="top" wrapText="1"/>
    </xf>
    <xf numFmtId="49" fontId="1" fillId="0" borderId="0" xfId="0" applyNumberFormat="1" applyFont="1" applyFill="1" applyAlignment="1">
      <alignment vertical="top"/>
    </xf>
    <xf numFmtId="0" fontId="4" fillId="0" borderId="4" xfId="0" applyFont="1" applyFill="1" applyBorder="1" applyAlignment="1">
      <alignment horizontal="left" vertical="top" wrapText="1"/>
    </xf>
    <xf numFmtId="0" fontId="0" fillId="0" borderId="18" xfId="0" applyFill="1" applyBorder="1" applyAlignment="1"/>
    <xf numFmtId="0" fontId="0" fillId="0" borderId="4" xfId="0" applyFill="1" applyBorder="1" applyAlignment="1"/>
    <xf numFmtId="0" fontId="4" fillId="0" borderId="15" xfId="0" applyFont="1" applyFill="1" applyBorder="1" applyAlignment="1"/>
    <xf numFmtId="0" fontId="1" fillId="4" borderId="4" xfId="0" applyFont="1" applyFill="1" applyBorder="1" applyAlignment="1">
      <alignment horizontal="center" vertical="center" textRotation="90" wrapText="1"/>
    </xf>
    <xf numFmtId="49" fontId="1" fillId="4" borderId="15" xfId="0" applyNumberFormat="1" applyFont="1" applyFill="1" applyBorder="1" applyAlignment="1">
      <alignment horizontal="center" vertical="top"/>
    </xf>
    <xf numFmtId="0" fontId="1" fillId="4" borderId="46" xfId="0" applyFont="1" applyFill="1" applyBorder="1" applyAlignment="1">
      <alignment horizontal="center" vertical="center"/>
    </xf>
    <xf numFmtId="0" fontId="1" fillId="3" borderId="17" xfId="0" applyFont="1" applyFill="1" applyBorder="1" applyAlignment="1">
      <alignment horizontal="left" vertical="top" wrapText="1"/>
    </xf>
    <xf numFmtId="0" fontId="6" fillId="0" borderId="2" xfId="0" applyFont="1" applyFill="1" applyBorder="1" applyAlignment="1">
      <alignment horizontal="center" vertical="top"/>
    </xf>
    <xf numFmtId="0" fontId="1" fillId="0" borderId="46" xfId="0" applyFont="1" applyFill="1" applyBorder="1" applyAlignment="1">
      <alignment horizontal="center" vertical="top" wrapText="1"/>
    </xf>
    <xf numFmtId="164" fontId="1" fillId="7" borderId="36" xfId="0" applyNumberFormat="1" applyFont="1" applyFill="1" applyBorder="1" applyAlignment="1">
      <alignment horizontal="center" vertical="top" wrapText="1"/>
    </xf>
    <xf numFmtId="0" fontId="12" fillId="3" borderId="20" xfId="0" applyFont="1" applyFill="1" applyBorder="1" applyAlignment="1">
      <alignment horizontal="center" vertical="top"/>
    </xf>
    <xf numFmtId="0" fontId="12" fillId="3" borderId="14" xfId="0" applyFont="1" applyFill="1" applyBorder="1" applyAlignment="1">
      <alignment horizontal="center" vertical="top"/>
    </xf>
    <xf numFmtId="0" fontId="7" fillId="0" borderId="67" xfId="0" applyFont="1" applyBorder="1" applyAlignment="1">
      <alignment horizontal="left" vertical="top" wrapText="1"/>
    </xf>
    <xf numFmtId="0" fontId="17" fillId="0" borderId="21" xfId="0" applyFont="1" applyBorder="1" applyAlignment="1">
      <alignment horizontal="center" vertical="center" wrapText="1"/>
    </xf>
    <xf numFmtId="0" fontId="1" fillId="4" borderId="45" xfId="0" applyFont="1" applyFill="1" applyBorder="1" applyAlignment="1">
      <alignment horizontal="center" vertical="top" wrapText="1"/>
    </xf>
    <xf numFmtId="164" fontId="1" fillId="4" borderId="45"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49" fontId="2" fillId="7" borderId="20" xfId="0" applyNumberFormat="1" applyFont="1" applyFill="1" applyBorder="1" applyAlignment="1">
      <alignment horizontal="center" vertical="top"/>
    </xf>
    <xf numFmtId="0" fontId="1" fillId="4" borderId="64" xfId="0" applyFont="1" applyFill="1" applyBorder="1" applyAlignment="1">
      <alignment horizontal="center" vertical="top" wrapText="1"/>
    </xf>
    <xf numFmtId="164" fontId="2" fillId="7" borderId="19" xfId="0" applyNumberFormat="1" applyFont="1" applyFill="1" applyBorder="1" applyAlignment="1">
      <alignment horizontal="center" vertical="top"/>
    </xf>
    <xf numFmtId="164" fontId="2" fillId="2" borderId="16"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164" fontId="2" fillId="7" borderId="4" xfId="0" applyNumberFormat="1" applyFont="1" applyFill="1" applyBorder="1" applyAlignment="1">
      <alignment horizontal="center" vertical="top"/>
    </xf>
    <xf numFmtId="3" fontId="18" fillId="0" borderId="12" xfId="0" applyNumberFormat="1" applyFont="1" applyBorder="1" applyAlignment="1">
      <alignment vertical="top"/>
    </xf>
    <xf numFmtId="0" fontId="1" fillId="0" borderId="55" xfId="0" applyFont="1" applyBorder="1" applyAlignment="1">
      <alignment horizontal="center" vertical="center" textRotation="90" wrapText="1"/>
    </xf>
    <xf numFmtId="3" fontId="18" fillId="0" borderId="15" xfId="0" applyNumberFormat="1" applyFont="1" applyBorder="1" applyAlignment="1">
      <alignment vertical="top"/>
    </xf>
    <xf numFmtId="0" fontId="19" fillId="0" borderId="0" xfId="0" applyFont="1" applyAlignment="1">
      <alignment horizontal="left" vertical="top" wrapText="1"/>
    </xf>
    <xf numFmtId="0" fontId="0" fillId="0" borderId="0" xfId="0" applyAlignment="1">
      <alignment horizontal="left" vertical="top"/>
    </xf>
    <xf numFmtId="0" fontId="2" fillId="0" borderId="0" xfId="0" applyFont="1" applyBorder="1" applyAlignment="1">
      <alignment horizontal="right" vertical="top"/>
    </xf>
    <xf numFmtId="0" fontId="12" fillId="3" borderId="3" xfId="0" applyFont="1" applyFill="1" applyBorder="1" applyAlignment="1">
      <alignment horizontal="center" vertical="top"/>
    </xf>
    <xf numFmtId="0" fontId="6" fillId="4" borderId="14" xfId="0" applyFont="1" applyFill="1" applyBorder="1" applyAlignment="1">
      <alignment horizontal="center" vertical="top"/>
    </xf>
    <xf numFmtId="0" fontId="7" fillId="3" borderId="14" xfId="0" applyFont="1" applyFill="1" applyBorder="1" applyAlignment="1">
      <alignment horizontal="center" vertical="top"/>
    </xf>
    <xf numFmtId="0" fontId="18" fillId="0" borderId="2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6" xfId="0" applyFont="1" applyBorder="1" applyAlignment="1">
      <alignment horizontal="center" vertical="center" wrapText="1"/>
    </xf>
    <xf numFmtId="164" fontId="1" fillId="4" borderId="27" xfId="0" applyNumberFormat="1" applyFont="1" applyFill="1" applyBorder="1" applyAlignment="1">
      <alignment horizontal="center" vertical="top"/>
    </xf>
    <xf numFmtId="164" fontId="1" fillId="4" borderId="0" xfId="0" applyNumberFormat="1" applyFont="1" applyFill="1" applyBorder="1" applyAlignment="1">
      <alignment horizontal="center" vertical="center"/>
    </xf>
    <xf numFmtId="164" fontId="1" fillId="4" borderId="2" xfId="0" applyNumberFormat="1" applyFont="1" applyFill="1" applyBorder="1" applyAlignment="1">
      <alignment horizontal="center" vertical="top"/>
    </xf>
    <xf numFmtId="164" fontId="1" fillId="4" borderId="3" xfId="0" applyNumberFormat="1" applyFont="1" applyFill="1" applyBorder="1" applyAlignment="1">
      <alignment horizontal="center" vertical="center"/>
    </xf>
    <xf numFmtId="1" fontId="7" fillId="3" borderId="70" xfId="0" applyNumberFormat="1" applyFont="1" applyFill="1" applyBorder="1" applyAlignment="1">
      <alignment horizontal="center" vertical="top"/>
    </xf>
    <xf numFmtId="1" fontId="7" fillId="3" borderId="65" xfId="0" applyNumberFormat="1" applyFont="1" applyFill="1" applyBorder="1" applyAlignment="1">
      <alignment horizontal="center" vertical="top"/>
    </xf>
    <xf numFmtId="0" fontId="1" fillId="4" borderId="43" xfId="0" applyFont="1" applyFill="1" applyBorder="1" applyAlignment="1">
      <alignment horizontal="center" vertical="top"/>
    </xf>
    <xf numFmtId="164" fontId="1" fillId="0" borderId="40" xfId="0" applyNumberFormat="1" applyFont="1" applyBorder="1" applyAlignment="1">
      <alignment horizontal="center" vertical="top" wrapText="1"/>
    </xf>
    <xf numFmtId="164" fontId="1" fillId="7" borderId="40" xfId="0" applyNumberFormat="1" applyFont="1" applyFill="1" applyBorder="1" applyAlignment="1">
      <alignment horizontal="center" vertical="top" wrapText="1"/>
    </xf>
    <xf numFmtId="0" fontId="7" fillId="0" borderId="42" xfId="0" applyFont="1" applyFill="1" applyBorder="1" applyAlignment="1">
      <alignment horizontal="center" vertical="top"/>
    </xf>
    <xf numFmtId="0" fontId="1" fillId="0" borderId="50" xfId="0" applyFont="1" applyBorder="1" applyAlignment="1">
      <alignment vertical="top"/>
    </xf>
    <xf numFmtId="0" fontId="7" fillId="3" borderId="69" xfId="0" applyFont="1" applyFill="1" applyBorder="1" applyAlignment="1">
      <alignment horizontal="center" vertical="top"/>
    </xf>
    <xf numFmtId="0" fontId="7" fillId="3" borderId="0" xfId="0" applyFont="1" applyFill="1" applyBorder="1" applyAlignment="1">
      <alignment horizontal="center" vertical="top"/>
    </xf>
    <xf numFmtId="0" fontId="7" fillId="3" borderId="30" xfId="0" applyFont="1" applyFill="1" applyBorder="1" applyAlignment="1">
      <alignment horizontal="center" vertical="top"/>
    </xf>
    <xf numFmtId="1" fontId="7" fillId="4" borderId="62" xfId="0" applyNumberFormat="1" applyFont="1" applyFill="1" applyBorder="1" applyAlignment="1">
      <alignment horizontal="center" vertical="top"/>
    </xf>
    <xf numFmtId="0" fontId="6" fillId="0" borderId="12" xfId="0" applyFont="1" applyFill="1" applyBorder="1" applyAlignment="1">
      <alignment horizontal="center" vertical="top"/>
    </xf>
    <xf numFmtId="0" fontId="7" fillId="3" borderId="24" xfId="0" applyFont="1" applyFill="1" applyBorder="1" applyAlignment="1">
      <alignment horizontal="center" vertical="top"/>
    </xf>
    <xf numFmtId="0" fontId="7" fillId="3" borderId="50" xfId="0" applyFont="1" applyFill="1" applyBorder="1" applyAlignment="1">
      <alignment horizontal="center" vertical="top"/>
    </xf>
    <xf numFmtId="0" fontId="1" fillId="3" borderId="3" xfId="0" applyFont="1" applyFill="1" applyBorder="1" applyAlignment="1">
      <alignment horizontal="center" vertical="top"/>
    </xf>
    <xf numFmtId="3" fontId="1" fillId="0" borderId="0" xfId="0" applyNumberFormat="1" applyFont="1" applyFill="1" applyBorder="1" applyAlignment="1">
      <alignment horizontal="left" vertical="top" wrapText="1"/>
    </xf>
    <xf numFmtId="49" fontId="1" fillId="0" borderId="44" xfId="0" applyNumberFormat="1" applyFont="1" applyBorder="1" applyAlignment="1">
      <alignment horizontal="center" vertical="top" wrapText="1"/>
    </xf>
    <xf numFmtId="0" fontId="0" fillId="4" borderId="35" xfId="0" applyFill="1" applyBorder="1" applyAlignment="1">
      <alignment horizontal="center" vertical="top" wrapText="1"/>
    </xf>
    <xf numFmtId="0" fontId="2" fillId="0" borderId="42" xfId="0" applyFont="1" applyFill="1" applyBorder="1" applyAlignment="1">
      <alignment horizontal="left" vertical="top" wrapText="1"/>
    </xf>
    <xf numFmtId="49" fontId="2" fillId="0" borderId="48" xfId="0" applyNumberFormat="1" applyFont="1" applyBorder="1" applyAlignment="1">
      <alignment horizontal="center" vertical="top"/>
    </xf>
    <xf numFmtId="0" fontId="0" fillId="0" borderId="44" xfId="0" applyBorder="1" applyAlignment="1">
      <alignment horizontal="center" vertical="center" wrapText="1"/>
    </xf>
    <xf numFmtId="49" fontId="1" fillId="4" borderId="35" xfId="0" applyNumberFormat="1" applyFont="1" applyFill="1" applyBorder="1" applyAlignment="1">
      <alignment horizontal="center" wrapText="1"/>
    </xf>
    <xf numFmtId="49" fontId="14" fillId="4" borderId="35" xfId="0" applyNumberFormat="1" applyFont="1" applyFill="1" applyBorder="1" applyAlignment="1">
      <alignment horizontal="center" wrapText="1"/>
    </xf>
    <xf numFmtId="0" fontId="1" fillId="0" borderId="0" xfId="0" applyFont="1" applyFill="1" applyBorder="1" applyAlignment="1">
      <alignment vertical="top"/>
    </xf>
    <xf numFmtId="0" fontId="10" fillId="0" borderId="0" xfId="0" applyFont="1" applyAlignment="1">
      <alignment horizontal="center" vertical="top" wrapText="1"/>
    </xf>
    <xf numFmtId="0" fontId="11" fillId="0" borderId="0" xfId="0" applyFont="1" applyAlignment="1">
      <alignment horizontal="center" vertical="top" wrapText="1"/>
    </xf>
    <xf numFmtId="0" fontId="10" fillId="0" borderId="0" xfId="0" applyFont="1" applyAlignment="1">
      <alignment horizontal="center" vertical="top"/>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0" fontId="1" fillId="4" borderId="3" xfId="0" applyFont="1" applyFill="1" applyBorder="1" applyAlignment="1">
      <alignment horizontal="left" vertical="top" wrapText="1"/>
    </xf>
    <xf numFmtId="0" fontId="2" fillId="0" borderId="26" xfId="0" applyFont="1" applyBorder="1" applyAlignment="1">
      <alignment horizontal="center" vertical="center" wrapText="1"/>
    </xf>
    <xf numFmtId="0" fontId="1" fillId="8" borderId="5" xfId="0" applyFont="1" applyFill="1" applyBorder="1" applyAlignment="1">
      <alignment horizontal="center" vertical="top"/>
    </xf>
    <xf numFmtId="0" fontId="12" fillId="0" borderId="0" xfId="0" applyNumberFormat="1" applyFont="1" applyFill="1" applyBorder="1" applyAlignment="1">
      <alignment horizontal="left" vertical="top" wrapText="1"/>
    </xf>
    <xf numFmtId="0" fontId="1" fillId="5" borderId="5" xfId="0" applyFont="1" applyFill="1" applyBorder="1" applyAlignment="1">
      <alignment horizontal="center" vertical="top"/>
    </xf>
    <xf numFmtId="0" fontId="1" fillId="0" borderId="74" xfId="0" applyFont="1" applyBorder="1" applyAlignment="1">
      <alignment vertical="top"/>
    </xf>
    <xf numFmtId="0" fontId="12" fillId="3" borderId="24" xfId="0" applyFont="1" applyFill="1" applyBorder="1" applyAlignment="1">
      <alignment horizontal="center" vertical="top"/>
    </xf>
    <xf numFmtId="0" fontId="2" fillId="7" borderId="33" xfId="0" applyFont="1" applyFill="1" applyBorder="1" applyAlignment="1">
      <alignment horizontal="center" vertical="top"/>
    </xf>
    <xf numFmtId="0" fontId="12" fillId="3" borderId="58" xfId="0" applyFont="1" applyFill="1" applyBorder="1" applyAlignment="1">
      <alignment horizontal="center" vertical="top"/>
    </xf>
    <xf numFmtId="49" fontId="1" fillId="4" borderId="24" xfId="0" applyNumberFormat="1" applyFont="1" applyFill="1" applyBorder="1" applyAlignment="1">
      <alignment horizontal="center" vertical="top"/>
    </xf>
    <xf numFmtId="0" fontId="1" fillId="4" borderId="23" xfId="0" applyFont="1" applyFill="1" applyBorder="1" applyAlignment="1">
      <alignment vertical="top" wrapText="1"/>
    </xf>
    <xf numFmtId="0" fontId="12" fillId="3" borderId="56" xfId="0" applyFont="1" applyFill="1" applyBorder="1" applyAlignment="1">
      <alignment horizontal="center" vertical="top"/>
    </xf>
    <xf numFmtId="164" fontId="1" fillId="0" borderId="30" xfId="0" applyNumberFormat="1" applyFont="1" applyBorder="1" applyAlignment="1">
      <alignment horizontal="center" vertical="top"/>
    </xf>
    <xf numFmtId="164" fontId="1" fillId="0" borderId="32" xfId="0" applyNumberFormat="1" applyFont="1" applyBorder="1" applyAlignment="1">
      <alignment horizontal="center" vertical="top"/>
    </xf>
    <xf numFmtId="0" fontId="1" fillId="0" borderId="51" xfId="0" applyFont="1" applyBorder="1" applyAlignment="1">
      <alignment vertical="top"/>
    </xf>
    <xf numFmtId="1" fontId="1" fillId="0" borderId="60" xfId="0" applyNumberFormat="1" applyFont="1" applyFill="1" applyBorder="1" applyAlignment="1">
      <alignment horizontal="center" vertical="top"/>
    </xf>
    <xf numFmtId="0" fontId="1" fillId="0" borderId="58" xfId="0" applyFont="1" applyFill="1" applyBorder="1" applyAlignment="1">
      <alignment horizontal="left" vertical="center" wrapText="1"/>
    </xf>
    <xf numFmtId="0" fontId="1" fillId="0" borderId="58" xfId="0" applyFont="1" applyFill="1" applyBorder="1" applyAlignment="1">
      <alignment horizontal="center" vertical="top"/>
    </xf>
    <xf numFmtId="0" fontId="1" fillId="0" borderId="59" xfId="0" applyFont="1" applyFill="1" applyBorder="1" applyAlignment="1">
      <alignment horizontal="left" vertical="center" wrapText="1"/>
    </xf>
    <xf numFmtId="1" fontId="1" fillId="0" borderId="51" xfId="0" applyNumberFormat="1" applyFont="1" applyFill="1" applyBorder="1" applyAlignment="1">
      <alignment horizontal="center" vertical="top"/>
    </xf>
    <xf numFmtId="49" fontId="1" fillId="0" borderId="60" xfId="0" applyNumberFormat="1" applyFont="1" applyFill="1" applyBorder="1" applyAlignment="1">
      <alignment horizontal="center" vertical="top" wrapText="1"/>
    </xf>
    <xf numFmtId="49" fontId="1" fillId="0" borderId="68" xfId="0" applyNumberFormat="1" applyFont="1" applyFill="1" applyBorder="1" applyAlignment="1">
      <alignment horizontal="center" vertical="top" wrapText="1"/>
    </xf>
    <xf numFmtId="0" fontId="1" fillId="0" borderId="74" xfId="0" applyFont="1" applyFill="1" applyBorder="1" applyAlignment="1">
      <alignment horizontal="left" vertical="top" wrapText="1"/>
    </xf>
    <xf numFmtId="49" fontId="1" fillId="4" borderId="58" xfId="0" applyNumberFormat="1" applyFont="1" applyFill="1" applyBorder="1" applyAlignment="1">
      <alignment horizontal="center" vertical="top"/>
    </xf>
    <xf numFmtId="0" fontId="1" fillId="4" borderId="51" xfId="0" applyFont="1" applyFill="1" applyBorder="1" applyAlignment="1">
      <alignment vertical="top"/>
    </xf>
    <xf numFmtId="0" fontId="1" fillId="4" borderId="74" xfId="0" applyFont="1" applyFill="1" applyBorder="1" applyAlignment="1">
      <alignment vertical="top"/>
    </xf>
    <xf numFmtId="0" fontId="1" fillId="4" borderId="50" xfId="0" applyFont="1" applyFill="1" applyBorder="1" applyAlignment="1">
      <alignment vertical="top"/>
    </xf>
    <xf numFmtId="0" fontId="1" fillId="0" borderId="20" xfId="0" applyFont="1" applyFill="1" applyBorder="1" applyAlignment="1">
      <alignment horizontal="left" vertical="top" wrapText="1"/>
    </xf>
    <xf numFmtId="49" fontId="1" fillId="0" borderId="3" xfId="0" applyNumberFormat="1" applyFont="1" applyFill="1" applyBorder="1" applyAlignment="1">
      <alignment horizontal="center" vertical="top" wrapText="1"/>
    </xf>
    <xf numFmtId="49" fontId="1" fillId="0" borderId="0" xfId="0" applyNumberFormat="1" applyFont="1" applyFill="1" applyBorder="1" applyAlignment="1">
      <alignment horizontal="center" vertical="top" wrapText="1"/>
    </xf>
    <xf numFmtId="0" fontId="1" fillId="0" borderId="75" xfId="0" applyFont="1" applyFill="1" applyBorder="1" applyAlignment="1">
      <alignment horizontal="left" vertical="top" wrapText="1"/>
    </xf>
    <xf numFmtId="0" fontId="1" fillId="0" borderId="6" xfId="0" applyFont="1" applyBorder="1" applyAlignment="1">
      <alignment vertical="top" wrapText="1"/>
    </xf>
    <xf numFmtId="0" fontId="7" fillId="0" borderId="74" xfId="0" applyFont="1" applyBorder="1" applyAlignment="1">
      <alignment horizontal="left" vertical="top" wrapText="1"/>
    </xf>
    <xf numFmtId="0" fontId="6" fillId="0" borderId="76" xfId="0" applyFont="1" applyFill="1" applyBorder="1" applyAlignment="1">
      <alignment horizontal="center" vertical="top"/>
    </xf>
    <xf numFmtId="0" fontId="0" fillId="4" borderId="35" xfId="0" applyFill="1" applyBorder="1" applyAlignment="1">
      <alignment horizontal="center" vertical="center" wrapText="1"/>
    </xf>
    <xf numFmtId="0" fontId="14" fillId="3" borderId="49" xfId="0" applyFont="1" applyFill="1" applyBorder="1" applyAlignment="1">
      <alignment horizontal="left" vertical="top" wrapText="1"/>
    </xf>
    <xf numFmtId="0" fontId="22" fillId="3" borderId="69" xfId="0" applyFont="1" applyFill="1" applyBorder="1" applyAlignment="1">
      <alignment horizontal="center" vertical="top"/>
    </xf>
    <xf numFmtId="0" fontId="22" fillId="3" borderId="30" xfId="0" applyFont="1" applyFill="1" applyBorder="1" applyAlignment="1">
      <alignment horizontal="center" vertical="top"/>
    </xf>
    <xf numFmtId="164" fontId="2" fillId="7" borderId="77" xfId="0" applyNumberFormat="1" applyFont="1" applyFill="1" applyBorder="1" applyAlignment="1">
      <alignment horizontal="center" vertical="top"/>
    </xf>
    <xf numFmtId="49" fontId="1" fillId="4" borderId="62" xfId="0" applyNumberFormat="1" applyFont="1" applyFill="1" applyBorder="1" applyAlignment="1">
      <alignment horizontal="center" vertical="top"/>
    </xf>
    <xf numFmtId="0" fontId="7" fillId="4" borderId="3" xfId="0" applyFont="1" applyFill="1" applyBorder="1" applyAlignment="1">
      <alignment horizontal="center" vertical="top"/>
    </xf>
    <xf numFmtId="49" fontId="1" fillId="4" borderId="14"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5" fillId="5" borderId="41" xfId="0" applyFont="1" applyFill="1" applyBorder="1" applyAlignment="1">
      <alignment horizontal="left" vertical="top" wrapText="1"/>
    </xf>
    <xf numFmtId="0" fontId="2" fillId="8" borderId="41" xfId="0" applyFont="1" applyFill="1" applyBorder="1" applyAlignment="1">
      <alignment horizontal="left" vertical="top"/>
    </xf>
    <xf numFmtId="0" fontId="2" fillId="2" borderId="41" xfId="0" applyFont="1" applyFill="1" applyBorder="1" applyAlignment="1">
      <alignment horizontal="left" vertical="top" wrapText="1"/>
    </xf>
    <xf numFmtId="49" fontId="2" fillId="8" borderId="13" xfId="0" applyNumberFormat="1" applyFont="1" applyFill="1" applyBorder="1" applyAlignment="1">
      <alignment horizontal="center" vertical="top"/>
    </xf>
    <xf numFmtId="49" fontId="2" fillId="7" borderId="3" xfId="0" applyNumberFormat="1" applyFont="1" applyFill="1" applyBorder="1" applyAlignment="1">
      <alignment horizontal="center" vertical="top"/>
    </xf>
    <xf numFmtId="49" fontId="2" fillId="0" borderId="51" xfId="0" applyNumberFormat="1" applyFont="1" applyBorder="1" applyAlignment="1">
      <alignment horizontal="center" vertical="top"/>
    </xf>
    <xf numFmtId="0" fontId="1" fillId="2" borderId="5" xfId="0" applyFont="1" applyFill="1" applyBorder="1" applyAlignment="1">
      <alignment horizontal="center" vertical="top" wrapText="1"/>
    </xf>
    <xf numFmtId="0" fontId="1" fillId="8" borderId="5" xfId="0" applyFont="1" applyFill="1" applyBorder="1" applyAlignment="1">
      <alignment horizontal="center" vertical="top"/>
    </xf>
    <xf numFmtId="0" fontId="1" fillId="0" borderId="24" xfId="0" applyFont="1" applyFill="1" applyBorder="1" applyAlignment="1">
      <alignment horizontal="center" vertical="top"/>
    </xf>
    <xf numFmtId="1" fontId="1" fillId="0" borderId="61" xfId="0" applyNumberFormat="1" applyFont="1" applyFill="1" applyBorder="1" applyAlignment="1">
      <alignment horizontal="center" vertical="top"/>
    </xf>
    <xf numFmtId="1" fontId="1" fillId="0" borderId="50" xfId="0" applyNumberFormat="1" applyFont="1" applyFill="1" applyBorder="1" applyAlignment="1">
      <alignment horizontal="center" vertical="top"/>
    </xf>
    <xf numFmtId="49" fontId="1" fillId="0" borderId="78" xfId="0" applyNumberFormat="1" applyFont="1" applyFill="1" applyBorder="1" applyAlignment="1">
      <alignment horizontal="center" vertical="top" wrapText="1"/>
    </xf>
    <xf numFmtId="49" fontId="1" fillId="0" borderId="35" xfId="0" applyNumberFormat="1" applyFont="1" applyFill="1" applyBorder="1" applyAlignment="1">
      <alignment horizontal="center" vertical="top" wrapText="1"/>
    </xf>
    <xf numFmtId="49" fontId="2" fillId="8" borderId="46"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2" fillId="8" borderId="5" xfId="0" applyFont="1" applyFill="1" applyBorder="1" applyAlignment="1">
      <alignment horizontal="left" vertical="top"/>
    </xf>
    <xf numFmtId="0" fontId="2" fillId="2" borderId="5" xfId="0" applyFont="1" applyFill="1" applyBorder="1" applyAlignment="1">
      <alignment horizontal="left" vertical="top" wrapText="1"/>
    </xf>
    <xf numFmtId="0" fontId="6" fillId="0" borderId="50" xfId="0"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7" fillId="4" borderId="73" xfId="0" applyFont="1" applyFill="1" applyBorder="1" applyAlignment="1">
      <alignment horizontal="left" vertical="top" wrapText="1"/>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0" fontId="0" fillId="0" borderId="35" xfId="0" applyBorder="1" applyAlignment="1">
      <alignment horizontal="center" vertical="center" wrapText="1"/>
    </xf>
    <xf numFmtId="0" fontId="6" fillId="0" borderId="71" xfId="0" applyFont="1" applyFill="1" applyBorder="1" applyAlignment="1">
      <alignment horizontal="center" vertical="top"/>
    </xf>
    <xf numFmtId="0" fontId="6" fillId="4" borderId="58" xfId="0" applyFont="1" applyFill="1" applyBorder="1" applyAlignment="1">
      <alignment horizontal="center" vertical="top"/>
    </xf>
    <xf numFmtId="0" fontId="6" fillId="4" borderId="57" xfId="0" applyFont="1" applyFill="1" applyBorder="1" applyAlignment="1">
      <alignment horizontal="center" vertical="top"/>
    </xf>
    <xf numFmtId="0" fontId="6" fillId="4" borderId="71" xfId="0" applyFont="1" applyFill="1" applyBorder="1" applyAlignment="1">
      <alignment horizontal="center" vertical="top"/>
    </xf>
    <xf numFmtId="0" fontId="1" fillId="0" borderId="73" xfId="0" applyFont="1" applyFill="1" applyBorder="1" applyAlignment="1">
      <alignment horizontal="left" vertical="top" wrapText="1"/>
    </xf>
    <xf numFmtId="0" fontId="6" fillId="4" borderId="76" xfId="0" applyFont="1" applyFill="1" applyBorder="1" applyAlignment="1">
      <alignment horizontal="center" vertical="top"/>
    </xf>
    <xf numFmtId="0" fontId="16" fillId="3" borderId="51" xfId="0"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49" fontId="2" fillId="4" borderId="12" xfId="0" applyNumberFormat="1" applyFont="1" applyFill="1" applyBorder="1" applyAlignment="1">
      <alignment horizontal="center" vertical="top"/>
    </xf>
    <xf numFmtId="0" fontId="12" fillId="0" borderId="9" xfId="0" applyFont="1" applyFill="1" applyBorder="1" applyAlignment="1">
      <alignment horizontal="center" vertical="center" wrapText="1"/>
    </xf>
    <xf numFmtId="0" fontId="1" fillId="4" borderId="45" xfId="0" applyFont="1" applyFill="1" applyBorder="1" applyAlignment="1">
      <alignment horizontal="center" vertical="center"/>
    </xf>
    <xf numFmtId="164" fontId="1" fillId="4" borderId="45" xfId="0" applyNumberFormat="1" applyFont="1" applyFill="1" applyBorder="1" applyAlignment="1">
      <alignment horizontal="center" vertical="center"/>
    </xf>
    <xf numFmtId="164" fontId="1" fillId="4" borderId="31" xfId="0" applyNumberFormat="1" applyFont="1" applyFill="1" applyBorder="1" applyAlignment="1">
      <alignment horizontal="center" vertical="center"/>
    </xf>
    <xf numFmtId="0" fontId="6" fillId="0" borderId="28" xfId="0" applyFont="1" applyFill="1" applyBorder="1" applyAlignment="1">
      <alignment horizontal="center" vertical="top"/>
    </xf>
    <xf numFmtId="0" fontId="2" fillId="4" borderId="2" xfId="0" applyFont="1" applyFill="1" applyBorder="1" applyAlignment="1">
      <alignment horizontal="left" vertical="top" wrapText="1"/>
    </xf>
    <xf numFmtId="0" fontId="2" fillId="4" borderId="3" xfId="0" applyFont="1" applyFill="1" applyBorder="1" applyAlignment="1">
      <alignment horizontal="left" vertical="top" wrapText="1"/>
    </xf>
    <xf numFmtId="49" fontId="2" fillId="4" borderId="50" xfId="0" applyNumberFormat="1" applyFont="1" applyFill="1" applyBorder="1" applyAlignment="1">
      <alignment horizontal="center" vertical="top"/>
    </xf>
    <xf numFmtId="0" fontId="1" fillId="4" borderId="3" xfId="0" applyFont="1" applyFill="1" applyBorder="1" applyAlignment="1">
      <alignment horizontal="center" vertical="center" textRotation="90" wrapText="1"/>
    </xf>
    <xf numFmtId="0" fontId="23" fillId="4" borderId="2" xfId="0" applyFont="1" applyFill="1" applyBorder="1" applyAlignment="1">
      <alignment horizontal="center" vertical="center" wrapText="1"/>
    </xf>
    <xf numFmtId="0" fontId="23" fillId="4" borderId="51" xfId="0" applyFont="1" applyFill="1" applyBorder="1" applyAlignment="1">
      <alignment horizontal="center" vertical="center" textRotation="90" wrapText="1"/>
    </xf>
    <xf numFmtId="0" fontId="23" fillId="4" borderId="3" xfId="0" applyFont="1" applyFill="1" applyBorder="1" applyAlignment="1">
      <alignment horizontal="center" vertical="center" wrapText="1"/>
    </xf>
    <xf numFmtId="0" fontId="24" fillId="4" borderId="3" xfId="0" applyFont="1" applyFill="1" applyBorder="1" applyAlignment="1">
      <alignment horizontal="center" vertical="center" textRotation="90" wrapText="1"/>
    </xf>
    <xf numFmtId="0" fontId="23" fillId="4" borderId="58" xfId="0" applyFont="1" applyFill="1" applyBorder="1" applyAlignment="1">
      <alignment horizontal="center" vertical="top" wrapText="1"/>
    </xf>
    <xf numFmtId="0" fontId="1" fillId="3" borderId="49" xfId="0" applyFont="1" applyFill="1" applyBorder="1" applyAlignment="1">
      <alignment horizontal="left" vertical="top" wrapText="1"/>
    </xf>
    <xf numFmtId="0" fontId="6" fillId="0" borderId="30" xfId="0" applyFont="1" applyFill="1" applyBorder="1" applyAlignment="1">
      <alignment horizontal="center" vertical="top"/>
    </xf>
    <xf numFmtId="3" fontId="1" fillId="0" borderId="0" xfId="0" applyNumberFormat="1" applyFont="1" applyAlignment="1">
      <alignment horizontal="left" vertical="top" wrapText="1"/>
    </xf>
    <xf numFmtId="0" fontId="2" fillId="0" borderId="26" xfId="0" applyFont="1" applyBorder="1" applyAlignment="1">
      <alignment horizontal="center" vertical="center" wrapText="1"/>
    </xf>
    <xf numFmtId="49" fontId="1" fillId="4" borderId="14"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2" fillId="8" borderId="5" xfId="0" applyFont="1" applyFill="1" applyBorder="1" applyAlignment="1">
      <alignment horizontal="left" vertical="top"/>
    </xf>
    <xf numFmtId="0" fontId="2" fillId="2" borderId="5" xfId="0" applyFont="1" applyFill="1" applyBorder="1" applyAlignment="1">
      <alignment horizontal="left" vertical="top" wrapText="1"/>
    </xf>
    <xf numFmtId="0" fontId="5" fillId="5" borderId="41" xfId="0" applyFont="1" applyFill="1" applyBorder="1" applyAlignment="1">
      <alignment horizontal="left" vertical="top" wrapText="1"/>
    </xf>
    <xf numFmtId="0" fontId="2" fillId="8" borderId="41" xfId="0" applyFont="1" applyFill="1" applyBorder="1" applyAlignment="1">
      <alignment horizontal="left" vertical="top"/>
    </xf>
    <xf numFmtId="0" fontId="2" fillId="2" borderId="41" xfId="0" applyFont="1" applyFill="1" applyBorder="1" applyAlignment="1">
      <alignment horizontal="left" vertical="top" wrapText="1"/>
    </xf>
    <xf numFmtId="49" fontId="2" fillId="8" borderId="13" xfId="0" applyNumberFormat="1" applyFont="1" applyFill="1" applyBorder="1" applyAlignment="1">
      <alignment horizontal="center" vertical="top"/>
    </xf>
    <xf numFmtId="0" fontId="10" fillId="0" borderId="0" xfId="0" applyFont="1" applyAlignment="1">
      <alignment horizontal="center" vertical="top" wrapText="1"/>
    </xf>
    <xf numFmtId="0" fontId="11" fillId="0" borderId="0" xfId="0" applyFont="1" applyAlignment="1">
      <alignment horizontal="center" vertical="top" wrapText="1"/>
    </xf>
    <xf numFmtId="0" fontId="10" fillId="0" borderId="0" xfId="0" applyFont="1" applyAlignment="1">
      <alignment horizontal="center" vertical="top"/>
    </xf>
    <xf numFmtId="0" fontId="1" fillId="0" borderId="0" xfId="0" applyFont="1" applyAlignment="1">
      <alignment horizontal="right" wrapText="1"/>
    </xf>
    <xf numFmtId="0" fontId="4" fillId="0" borderId="0" xfId="0" applyFont="1" applyAlignment="1">
      <alignment horizontal="right"/>
    </xf>
    <xf numFmtId="0" fontId="1" fillId="0" borderId="8" xfId="0" applyFont="1" applyBorder="1" applyAlignment="1">
      <alignment horizontal="right" vertical="top"/>
    </xf>
    <xf numFmtId="0" fontId="1" fillId="8" borderId="26" xfId="0" applyFont="1" applyFill="1" applyBorder="1" applyAlignment="1">
      <alignment horizontal="center" vertical="top"/>
    </xf>
    <xf numFmtId="0" fontId="1" fillId="8" borderId="5" xfId="0" applyFont="1" applyFill="1" applyBorder="1" applyAlignment="1">
      <alignment horizontal="center" vertical="top"/>
    </xf>
    <xf numFmtId="0" fontId="12" fillId="0" borderId="0" xfId="0" applyNumberFormat="1" applyFont="1" applyFill="1" applyBorder="1" applyAlignment="1">
      <alignment horizontal="left" vertical="top" wrapText="1"/>
    </xf>
    <xf numFmtId="0" fontId="1" fillId="5" borderId="26" xfId="0" applyFont="1" applyFill="1" applyBorder="1" applyAlignment="1">
      <alignment horizontal="center" vertical="top"/>
    </xf>
    <xf numFmtId="0" fontId="1" fillId="5" borderId="5" xfId="0" applyFont="1" applyFill="1" applyBorder="1" applyAlignment="1">
      <alignment horizontal="center" vertical="top"/>
    </xf>
    <xf numFmtId="0" fontId="1" fillId="2" borderId="26"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3" borderId="13" xfId="0" applyFont="1" applyFill="1" applyBorder="1" applyAlignment="1">
      <alignment vertical="top" wrapText="1"/>
    </xf>
    <xf numFmtId="0" fontId="1" fillId="0" borderId="52" xfId="0" applyFont="1" applyFill="1" applyBorder="1" applyAlignment="1">
      <alignment horizontal="left" vertical="center" wrapText="1"/>
    </xf>
    <xf numFmtId="0" fontId="1" fillId="4" borderId="75" xfId="0" applyFont="1" applyFill="1" applyBorder="1" applyAlignment="1">
      <alignment horizontal="left" vertical="top" wrapText="1"/>
    </xf>
    <xf numFmtId="0" fontId="1" fillId="0" borderId="66" xfId="0" applyFont="1" applyFill="1" applyBorder="1" applyAlignment="1">
      <alignment horizontal="left" vertical="top" wrapText="1"/>
    </xf>
    <xf numFmtId="1" fontId="1" fillId="0" borderId="72" xfId="0" applyNumberFormat="1" applyFont="1" applyFill="1" applyBorder="1" applyAlignment="1">
      <alignment horizontal="center" vertical="top"/>
    </xf>
    <xf numFmtId="0" fontId="1" fillId="4" borderId="27" xfId="0" applyFont="1" applyFill="1" applyBorder="1" applyAlignment="1">
      <alignment vertical="top" wrapText="1"/>
    </xf>
    <xf numFmtId="0" fontId="6" fillId="4" borderId="2" xfId="0" applyFont="1" applyFill="1" applyBorder="1" applyAlignment="1">
      <alignment horizontal="center" vertical="top"/>
    </xf>
    <xf numFmtId="0" fontId="6" fillId="4" borderId="54" xfId="0" applyFont="1" applyFill="1" applyBorder="1" applyAlignment="1">
      <alignment horizontal="center" vertical="top"/>
    </xf>
    <xf numFmtId="0" fontId="1" fillId="4" borderId="43" xfId="0" applyFont="1" applyFill="1" applyBorder="1" applyAlignment="1">
      <alignment horizontal="center" vertical="top" wrapText="1"/>
    </xf>
    <xf numFmtId="0" fontId="1" fillId="4" borderId="30" xfId="0" applyFont="1" applyFill="1" applyBorder="1" applyAlignment="1">
      <alignment vertical="top" wrapText="1"/>
    </xf>
    <xf numFmtId="0" fontId="1" fillId="4" borderId="80" xfId="0" applyFont="1" applyFill="1" applyBorder="1" applyAlignment="1">
      <alignment horizontal="left" vertical="top" wrapText="1"/>
    </xf>
    <xf numFmtId="0" fontId="1" fillId="4" borderId="53" xfId="0" applyFont="1" applyFill="1" applyBorder="1" applyAlignment="1">
      <alignment horizontal="left" vertical="top" wrapText="1"/>
    </xf>
    <xf numFmtId="0" fontId="6" fillId="4" borderId="3" xfId="0" applyFont="1" applyFill="1" applyBorder="1" applyAlignment="1">
      <alignment horizontal="center" vertical="top"/>
    </xf>
    <xf numFmtId="0" fontId="1" fillId="0" borderId="58" xfId="0" applyFont="1" applyFill="1" applyBorder="1" applyAlignment="1">
      <alignment horizontal="center" vertical="center" textRotation="90" wrapText="1"/>
    </xf>
    <xf numFmtId="49" fontId="2" fillId="8" borderId="46" xfId="0" applyNumberFormat="1" applyFont="1" applyFill="1" applyBorder="1" applyAlignment="1">
      <alignment horizontal="center" vertical="top"/>
    </xf>
    <xf numFmtId="49" fontId="2" fillId="10"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1" fillId="4" borderId="56" xfId="0" applyFont="1" applyFill="1" applyBorder="1" applyAlignment="1">
      <alignment vertical="top" wrapText="1"/>
    </xf>
    <xf numFmtId="49" fontId="1" fillId="0" borderId="14" xfId="0" applyNumberFormat="1" applyFont="1" applyBorder="1" applyAlignment="1">
      <alignment horizontal="center" vertical="top"/>
    </xf>
    <xf numFmtId="3" fontId="1" fillId="0" borderId="0" xfId="0" applyNumberFormat="1" applyFont="1" applyFill="1" applyAlignment="1">
      <alignment vertical="top"/>
    </xf>
    <xf numFmtId="0" fontId="13" fillId="0" borderId="0" xfId="0" applyFont="1" applyFill="1"/>
    <xf numFmtId="0" fontId="4" fillId="0" borderId="0" xfId="0" applyFont="1" applyFill="1"/>
    <xf numFmtId="0" fontId="25" fillId="0" borderId="9" xfId="0" applyFont="1" applyFill="1" applyBorder="1" applyAlignment="1">
      <alignment horizontal="center" vertical="center" wrapText="1"/>
    </xf>
    <xf numFmtId="3" fontId="19" fillId="4" borderId="0" xfId="0" applyNumberFormat="1" applyFont="1" applyFill="1" applyAlignment="1">
      <alignment horizontal="left" vertical="top" wrapText="1"/>
    </xf>
    <xf numFmtId="3" fontId="19" fillId="4" borderId="0" xfId="0" applyNumberFormat="1" applyFont="1" applyFill="1" applyAlignment="1">
      <alignment vertical="top"/>
    </xf>
    <xf numFmtId="49" fontId="1" fillId="4" borderId="14" xfId="0" applyNumberFormat="1" applyFont="1" applyFill="1" applyBorder="1" applyAlignment="1">
      <alignment horizontal="center" vertical="top"/>
    </xf>
    <xf numFmtId="0" fontId="1" fillId="0" borderId="58" xfId="0" applyFont="1" applyFill="1" applyBorder="1" applyAlignment="1">
      <alignment horizontal="center" vertical="center" textRotation="90" wrapText="1"/>
    </xf>
    <xf numFmtId="49" fontId="2" fillId="8" borderId="46" xfId="0" applyNumberFormat="1" applyFont="1" applyFill="1" applyBorder="1" applyAlignment="1">
      <alignment horizontal="center" vertical="top"/>
    </xf>
    <xf numFmtId="49" fontId="2" fillId="10" borderId="3" xfId="0" applyNumberFormat="1" applyFont="1" applyFill="1" applyBorder="1" applyAlignment="1">
      <alignment horizontal="center" vertical="top"/>
    </xf>
    <xf numFmtId="0" fontId="2" fillId="8" borderId="5" xfId="0" applyFont="1" applyFill="1" applyBorder="1" applyAlignment="1">
      <alignment horizontal="left" vertical="top"/>
    </xf>
    <xf numFmtId="0" fontId="2" fillId="2" borderId="5" xfId="0" applyFont="1" applyFill="1" applyBorder="1" applyAlignment="1">
      <alignment horizontal="left" vertical="top" wrapText="1"/>
    </xf>
    <xf numFmtId="49" fontId="2" fillId="2"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1" fillId="4" borderId="56" xfId="0" applyFont="1" applyFill="1" applyBorder="1" applyAlignment="1">
      <alignment vertical="top" wrapText="1"/>
    </xf>
    <xf numFmtId="0" fontId="5" fillId="5" borderId="41" xfId="0" applyFont="1" applyFill="1" applyBorder="1" applyAlignment="1">
      <alignment horizontal="left" vertical="top" wrapText="1"/>
    </xf>
    <xf numFmtId="0" fontId="2" fillId="8" borderId="41" xfId="0" applyFont="1" applyFill="1" applyBorder="1" applyAlignment="1">
      <alignment horizontal="left" vertical="top"/>
    </xf>
    <xf numFmtId="0" fontId="2" fillId="2" borderId="41" xfId="0" applyFont="1" applyFill="1" applyBorder="1" applyAlignment="1">
      <alignment horizontal="left" vertical="top" wrapText="1"/>
    </xf>
    <xf numFmtId="49" fontId="2" fillId="8" borderId="13" xfId="0" applyNumberFormat="1" applyFont="1" applyFill="1" applyBorder="1" applyAlignment="1">
      <alignment horizontal="center" vertical="top"/>
    </xf>
    <xf numFmtId="0" fontId="10" fillId="0" borderId="0" xfId="0" applyFont="1" applyAlignment="1">
      <alignment horizontal="center" vertical="top" wrapText="1"/>
    </xf>
    <xf numFmtId="0" fontId="11" fillId="0" borderId="0" xfId="0" applyFont="1" applyAlignment="1">
      <alignment horizontal="center" vertical="top" wrapText="1"/>
    </xf>
    <xf numFmtId="0" fontId="10" fillId="0" borderId="0" xfId="0" applyFont="1" applyAlignment="1">
      <alignment horizontal="center" vertical="top"/>
    </xf>
    <xf numFmtId="0" fontId="12" fillId="0" borderId="0" xfId="0" applyNumberFormat="1" applyFont="1" applyFill="1" applyBorder="1" applyAlignment="1">
      <alignment horizontal="left" vertical="top" wrapText="1"/>
    </xf>
    <xf numFmtId="49" fontId="1" fillId="0" borderId="14" xfId="0" applyNumberFormat="1" applyFont="1" applyBorder="1" applyAlignment="1">
      <alignment horizontal="center" vertical="top"/>
    </xf>
    <xf numFmtId="0" fontId="1" fillId="0" borderId="0" xfId="0" applyFont="1" applyAlignment="1">
      <alignment horizontal="right" wrapText="1"/>
    </xf>
    <xf numFmtId="0" fontId="4" fillId="0" borderId="0" xfId="0" applyFont="1" applyAlignment="1">
      <alignment horizontal="right"/>
    </xf>
    <xf numFmtId="0" fontId="1" fillId="0" borderId="8" xfId="0" applyFont="1" applyBorder="1" applyAlignment="1">
      <alignment horizontal="right" vertical="top"/>
    </xf>
    <xf numFmtId="0" fontId="1" fillId="8" borderId="26" xfId="0" applyFont="1" applyFill="1" applyBorder="1" applyAlignment="1">
      <alignment horizontal="center" vertical="top"/>
    </xf>
    <xf numFmtId="0" fontId="1" fillId="8" borderId="5" xfId="0" applyFont="1" applyFill="1" applyBorder="1" applyAlignment="1">
      <alignment horizontal="center" vertical="top"/>
    </xf>
    <xf numFmtId="0" fontId="1" fillId="5" borderId="26" xfId="0" applyFont="1" applyFill="1" applyBorder="1" applyAlignment="1">
      <alignment horizontal="center" vertical="top"/>
    </xf>
    <xf numFmtId="0" fontId="1" fillId="5" borderId="5" xfId="0" applyFont="1" applyFill="1" applyBorder="1" applyAlignment="1">
      <alignment horizontal="center" vertical="top"/>
    </xf>
    <xf numFmtId="0" fontId="1" fillId="2" borderId="26" xfId="0" applyFont="1" applyFill="1" applyBorder="1" applyAlignment="1">
      <alignment horizontal="center" vertical="top" wrapText="1"/>
    </xf>
    <xf numFmtId="0" fontId="1" fillId="2" borderId="5" xfId="0" applyFont="1" applyFill="1" applyBorder="1" applyAlignment="1">
      <alignment horizontal="center" vertical="top" wrapText="1"/>
    </xf>
    <xf numFmtId="164" fontId="1" fillId="4" borderId="57" xfId="0" applyNumberFormat="1" applyFont="1" applyFill="1" applyBorder="1" applyAlignment="1">
      <alignment horizontal="center" vertical="top"/>
    </xf>
    <xf numFmtId="164" fontId="1" fillId="0" borderId="44" xfId="0" applyNumberFormat="1" applyFont="1" applyBorder="1" applyAlignment="1">
      <alignment horizontal="center" vertical="top"/>
    </xf>
    <xf numFmtId="164" fontId="1" fillId="0" borderId="43" xfId="0" applyNumberFormat="1" applyFont="1" applyBorder="1" applyAlignment="1">
      <alignment horizontal="center" vertical="top"/>
    </xf>
    <xf numFmtId="164" fontId="1" fillId="4" borderId="9" xfId="0" applyNumberFormat="1" applyFont="1" applyFill="1" applyBorder="1" applyAlignment="1">
      <alignment horizontal="center" vertical="top"/>
    </xf>
    <xf numFmtId="164" fontId="1" fillId="0" borderId="51" xfId="0" applyNumberFormat="1" applyFont="1" applyBorder="1" applyAlignment="1">
      <alignment horizontal="center" vertical="top"/>
    </xf>
    <xf numFmtId="0" fontId="1" fillId="0" borderId="56" xfId="0" applyFont="1" applyFill="1" applyBorder="1" applyAlignment="1">
      <alignment horizontal="center" vertical="top"/>
    </xf>
    <xf numFmtId="1" fontId="1" fillId="0" borderId="62" xfId="0" applyNumberFormat="1" applyFont="1" applyFill="1" applyBorder="1" applyAlignment="1">
      <alignment horizontal="center" vertical="top"/>
    </xf>
    <xf numFmtId="1" fontId="1" fillId="0" borderId="52" xfId="0" applyNumberFormat="1" applyFont="1" applyFill="1" applyBorder="1" applyAlignment="1">
      <alignment horizontal="center" vertical="top"/>
    </xf>
    <xf numFmtId="49" fontId="1" fillId="4" borderId="56" xfId="0" applyNumberFormat="1" applyFont="1" applyFill="1" applyBorder="1" applyAlignment="1">
      <alignment horizontal="center" vertical="top"/>
    </xf>
    <xf numFmtId="0" fontId="0" fillId="0" borderId="29" xfId="0" applyFill="1" applyBorder="1" applyAlignment="1"/>
    <xf numFmtId="0" fontId="6" fillId="4" borderId="27" xfId="0" applyFont="1" applyFill="1" applyBorder="1" applyAlignment="1">
      <alignment horizontal="center" vertical="top"/>
    </xf>
    <xf numFmtId="0" fontId="6" fillId="4" borderId="30" xfId="0" applyFont="1" applyFill="1" applyBorder="1" applyAlignment="1">
      <alignment horizontal="center" vertical="top"/>
    </xf>
    <xf numFmtId="0" fontId="6" fillId="4" borderId="69" xfId="0" applyFont="1" applyFill="1" applyBorder="1" applyAlignment="1">
      <alignment horizontal="center" vertical="top"/>
    </xf>
    <xf numFmtId="0" fontId="6" fillId="4" borderId="81" xfId="0" applyFont="1" applyFill="1" applyBorder="1" applyAlignment="1">
      <alignment horizontal="center" vertical="top"/>
    </xf>
    <xf numFmtId="0" fontId="6" fillId="4" borderId="20" xfId="0" applyFont="1" applyFill="1" applyBorder="1" applyAlignment="1">
      <alignment horizontal="center" vertical="top"/>
    </xf>
    <xf numFmtId="3" fontId="17" fillId="4" borderId="14" xfId="0" applyNumberFormat="1" applyFont="1" applyFill="1" applyBorder="1" applyAlignment="1">
      <alignment horizontal="center" vertical="top"/>
    </xf>
    <xf numFmtId="0" fontId="17" fillId="0" borderId="0" xfId="0" applyFont="1" applyAlignment="1">
      <alignment horizontal="right" vertical="top"/>
    </xf>
    <xf numFmtId="0" fontId="4" fillId="0" borderId="29" xfId="0" applyFont="1" applyFill="1" applyBorder="1" applyAlignment="1"/>
    <xf numFmtId="0" fontId="7" fillId="3" borderId="20" xfId="0" applyFont="1" applyFill="1" applyBorder="1" applyAlignment="1">
      <alignment horizontal="center" vertical="top"/>
    </xf>
    <xf numFmtId="0" fontId="7" fillId="3" borderId="56" xfId="0" applyFont="1" applyFill="1" applyBorder="1" applyAlignment="1">
      <alignment horizontal="center" vertical="top"/>
    </xf>
    <xf numFmtId="0" fontId="6" fillId="4" borderId="12" xfId="0" applyFont="1" applyFill="1" applyBorder="1" applyAlignment="1">
      <alignment horizontal="center" vertical="top"/>
    </xf>
    <xf numFmtId="0" fontId="6" fillId="4" borderId="50" xfId="0" applyFont="1" applyFill="1" applyBorder="1" applyAlignment="1">
      <alignment horizontal="center" vertical="top"/>
    </xf>
    <xf numFmtId="164" fontId="1" fillId="4" borderId="54" xfId="0" applyNumberFormat="1" applyFont="1" applyFill="1" applyBorder="1" applyAlignment="1">
      <alignment horizontal="center" vertical="center"/>
    </xf>
    <xf numFmtId="164" fontId="1" fillId="4" borderId="35" xfId="0" applyNumberFormat="1" applyFont="1" applyFill="1" applyBorder="1" applyAlignment="1">
      <alignment horizontal="center" vertical="center"/>
    </xf>
    <xf numFmtId="164" fontId="1" fillId="4" borderId="54" xfId="0" applyNumberFormat="1" applyFont="1" applyFill="1" applyBorder="1" applyAlignment="1">
      <alignment horizontal="center" vertical="top"/>
    </xf>
    <xf numFmtId="164" fontId="1" fillId="4" borderId="2" xfId="0" applyNumberFormat="1" applyFont="1" applyFill="1" applyBorder="1" applyAlignment="1">
      <alignment horizontal="center" vertical="center"/>
    </xf>
    <xf numFmtId="0" fontId="1" fillId="0" borderId="38" xfId="0" applyFont="1" applyBorder="1" applyAlignment="1">
      <alignment horizontal="center" vertical="center" wrapText="1"/>
    </xf>
    <xf numFmtId="164" fontId="2" fillId="5" borderId="38" xfId="0" applyNumberFormat="1" applyFont="1" applyFill="1" applyBorder="1" applyAlignment="1">
      <alignment horizontal="center" vertical="top"/>
    </xf>
    <xf numFmtId="164" fontId="1" fillId="0" borderId="43" xfId="0" applyNumberFormat="1" applyFont="1" applyFill="1" applyBorder="1" applyAlignment="1">
      <alignment horizontal="center" vertical="top"/>
    </xf>
    <xf numFmtId="164" fontId="2" fillId="5" borderId="43" xfId="0" applyNumberFormat="1" applyFont="1" applyFill="1" applyBorder="1" applyAlignment="1">
      <alignment horizontal="center" vertical="top"/>
    </xf>
    <xf numFmtId="164" fontId="2" fillId="9" borderId="34" xfId="0" applyNumberFormat="1" applyFont="1" applyFill="1" applyBorder="1" applyAlignment="1">
      <alignment horizontal="center" vertical="top"/>
    </xf>
    <xf numFmtId="164" fontId="2" fillId="5" borderId="39" xfId="0" applyNumberFormat="1" applyFont="1" applyFill="1" applyBorder="1" applyAlignment="1">
      <alignment horizontal="center" vertical="top"/>
    </xf>
    <xf numFmtId="164" fontId="1" fillId="0" borderId="41" xfId="0" applyNumberFormat="1" applyFont="1" applyBorder="1" applyAlignment="1">
      <alignment horizontal="center" vertical="top" wrapText="1"/>
    </xf>
    <xf numFmtId="164" fontId="1" fillId="0" borderId="44" xfId="0" applyNumberFormat="1" applyFont="1" applyFill="1" applyBorder="1" applyAlignment="1">
      <alignment horizontal="center" vertical="top"/>
    </xf>
    <xf numFmtId="164" fontId="1" fillId="7" borderId="41" xfId="0" applyNumberFormat="1" applyFont="1" applyFill="1" applyBorder="1" applyAlignment="1">
      <alignment horizontal="center" vertical="top" wrapText="1"/>
    </xf>
    <xf numFmtId="164" fontId="2" fillId="5" borderId="44" xfId="0" applyNumberFormat="1" applyFont="1" applyFill="1" applyBorder="1" applyAlignment="1">
      <alignment horizontal="center" vertical="top"/>
    </xf>
    <xf numFmtId="164" fontId="2" fillId="9" borderId="19" xfId="0" applyNumberFormat="1" applyFont="1" applyFill="1" applyBorder="1" applyAlignment="1">
      <alignment horizontal="center" vertical="top"/>
    </xf>
    <xf numFmtId="164" fontId="1" fillId="7" borderId="37" xfId="0" applyNumberFormat="1" applyFont="1" applyFill="1" applyBorder="1" applyAlignment="1">
      <alignment horizontal="center" vertical="top" wrapText="1"/>
    </xf>
    <xf numFmtId="164" fontId="2" fillId="5" borderId="63" xfId="0" applyNumberFormat="1" applyFont="1" applyFill="1" applyBorder="1" applyAlignment="1">
      <alignment horizontal="center" vertical="top"/>
    </xf>
    <xf numFmtId="164" fontId="1" fillId="0" borderId="9" xfId="0" applyNumberFormat="1" applyFont="1" applyBorder="1" applyAlignment="1">
      <alignment horizontal="center" vertical="top" wrapText="1"/>
    </xf>
    <xf numFmtId="164" fontId="1" fillId="0" borderId="51" xfId="0" applyNumberFormat="1" applyFont="1" applyFill="1" applyBorder="1" applyAlignment="1">
      <alignment horizontal="center" vertical="top"/>
    </xf>
    <xf numFmtId="164" fontId="1" fillId="7" borderId="9" xfId="0" applyNumberFormat="1" applyFont="1" applyFill="1" applyBorder="1" applyAlignment="1">
      <alignment horizontal="center" vertical="top" wrapText="1"/>
    </xf>
    <xf numFmtId="164" fontId="2" fillId="5" borderId="51" xfId="0" applyNumberFormat="1" applyFont="1" applyFill="1" applyBorder="1" applyAlignment="1">
      <alignment horizontal="center" vertical="top"/>
    </xf>
    <xf numFmtId="164" fontId="2" fillId="9" borderId="4" xfId="0" applyNumberFormat="1" applyFont="1" applyFill="1" applyBorder="1" applyAlignment="1">
      <alignment horizontal="center" vertical="top"/>
    </xf>
    <xf numFmtId="0" fontId="1" fillId="0" borderId="0" xfId="0" applyFont="1" applyFill="1" applyAlignment="1">
      <alignment vertical="center"/>
    </xf>
    <xf numFmtId="0" fontId="1" fillId="0" borderId="0" xfId="0" applyNumberFormat="1" applyFont="1" applyFill="1" applyAlignment="1">
      <alignment vertical="top"/>
    </xf>
    <xf numFmtId="0" fontId="1" fillId="0" borderId="0" xfId="0" applyFont="1" applyFill="1" applyAlignment="1">
      <alignment horizontal="center" vertical="top"/>
    </xf>
    <xf numFmtId="0" fontId="27" fillId="3" borderId="56" xfId="0" applyFont="1" applyFill="1" applyBorder="1" applyAlignment="1">
      <alignment horizontal="center" vertical="top"/>
    </xf>
    <xf numFmtId="0" fontId="28" fillId="3" borderId="58" xfId="0" applyFont="1" applyFill="1" applyBorder="1" applyAlignment="1">
      <alignment horizontal="center" vertical="top"/>
    </xf>
    <xf numFmtId="0" fontId="1" fillId="4" borderId="3" xfId="0" applyFont="1" applyFill="1" applyBorder="1" applyAlignment="1">
      <alignment vertical="top"/>
    </xf>
    <xf numFmtId="0" fontId="1" fillId="4" borderId="53" xfId="0" applyFont="1" applyFill="1" applyBorder="1" applyAlignment="1">
      <alignment vertical="top"/>
    </xf>
    <xf numFmtId="0" fontId="1" fillId="4" borderId="14" xfId="0" applyFont="1" applyFill="1" applyBorder="1" applyAlignment="1">
      <alignment vertical="top"/>
    </xf>
    <xf numFmtId="0" fontId="1" fillId="5" borderId="26" xfId="0" applyFont="1" applyFill="1" applyBorder="1" applyAlignment="1">
      <alignment horizontal="center" vertical="top"/>
    </xf>
    <xf numFmtId="0" fontId="1" fillId="8" borderId="26" xfId="0" applyFont="1" applyFill="1" applyBorder="1" applyAlignment="1">
      <alignment horizontal="center" vertical="top"/>
    </xf>
    <xf numFmtId="0" fontId="1" fillId="2" borderId="26" xfId="0" applyFont="1" applyFill="1" applyBorder="1" applyAlignment="1">
      <alignment horizontal="center" vertical="top" wrapText="1"/>
    </xf>
    <xf numFmtId="0" fontId="1" fillId="0" borderId="8" xfId="0" applyFont="1" applyBorder="1" applyAlignment="1">
      <alignment horizontal="right" vertical="top"/>
    </xf>
    <xf numFmtId="0" fontId="1" fillId="3" borderId="24" xfId="0" applyFont="1" applyFill="1" applyBorder="1" applyAlignment="1">
      <alignment horizontal="left" vertical="top"/>
    </xf>
    <xf numFmtId="0" fontId="1" fillId="0" borderId="75" xfId="0" applyFont="1" applyFill="1" applyBorder="1" applyAlignment="1">
      <alignment horizontal="left" vertical="center" wrapText="1"/>
    </xf>
    <xf numFmtId="0" fontId="1" fillId="3" borderId="43" xfId="0" applyFont="1" applyFill="1" applyBorder="1" applyAlignment="1">
      <alignment vertical="top" wrapText="1"/>
    </xf>
    <xf numFmtId="0" fontId="1" fillId="4" borderId="66" xfId="0" applyFont="1" applyFill="1" applyBorder="1" applyAlignment="1">
      <alignment vertical="top" wrapText="1"/>
    </xf>
    <xf numFmtId="0" fontId="1" fillId="4" borderId="46" xfId="0" applyFont="1" applyFill="1" applyBorder="1" applyAlignment="1">
      <alignment vertical="top" wrapText="1"/>
    </xf>
    <xf numFmtId="49" fontId="1" fillId="0" borderId="62" xfId="0" applyNumberFormat="1" applyFont="1" applyFill="1" applyBorder="1" applyAlignment="1">
      <alignment horizontal="center" vertical="top" wrapText="1"/>
    </xf>
    <xf numFmtId="49" fontId="1" fillId="0" borderId="20" xfId="0" applyNumberFormat="1" applyFont="1" applyFill="1" applyBorder="1" applyAlignment="1">
      <alignment horizontal="center" vertical="top" wrapText="1"/>
    </xf>
    <xf numFmtId="164" fontId="16" fillId="4" borderId="3" xfId="0" applyNumberFormat="1" applyFont="1" applyFill="1" applyBorder="1" applyAlignment="1">
      <alignment horizontal="center" vertical="top"/>
    </xf>
    <xf numFmtId="164" fontId="16" fillId="4" borderId="35" xfId="0" applyNumberFormat="1" applyFont="1" applyFill="1" applyBorder="1" applyAlignment="1">
      <alignment horizontal="center" vertical="top"/>
    </xf>
    <xf numFmtId="164" fontId="16" fillId="4" borderId="58" xfId="0" applyNumberFormat="1" applyFont="1" applyFill="1" applyBorder="1" applyAlignment="1">
      <alignment horizontal="center" vertical="top"/>
    </xf>
    <xf numFmtId="164" fontId="16" fillId="0" borderId="3" xfId="0" applyNumberFormat="1" applyFont="1" applyFill="1" applyBorder="1" applyAlignment="1">
      <alignment horizontal="center" vertical="top"/>
    </xf>
    <xf numFmtId="1" fontId="1" fillId="0" borderId="14" xfId="0" applyNumberFormat="1" applyFont="1" applyFill="1" applyBorder="1" applyAlignment="1">
      <alignment horizontal="center" vertical="top"/>
    </xf>
    <xf numFmtId="0" fontId="1" fillId="0" borderId="40" xfId="0"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164" fontId="16" fillId="4" borderId="22" xfId="0" applyNumberFormat="1" applyFont="1" applyFill="1" applyBorder="1" applyAlignment="1">
      <alignment horizontal="center" vertical="top"/>
    </xf>
    <xf numFmtId="164" fontId="16" fillId="4" borderId="57" xfId="0" applyNumberFormat="1" applyFont="1" applyFill="1" applyBorder="1" applyAlignment="1">
      <alignment horizontal="center" vertical="top"/>
    </xf>
    <xf numFmtId="164" fontId="16" fillId="4" borderId="51" xfId="0" applyNumberFormat="1" applyFont="1" applyFill="1" applyBorder="1" applyAlignment="1">
      <alignment horizontal="center" vertical="top"/>
    </xf>
    <xf numFmtId="164" fontId="16" fillId="4" borderId="44" xfId="0" applyNumberFormat="1" applyFont="1" applyFill="1" applyBorder="1" applyAlignment="1">
      <alignment horizontal="center" vertical="top"/>
    </xf>
    <xf numFmtId="164" fontId="1" fillId="4" borderId="51" xfId="0" applyNumberFormat="1" applyFont="1" applyFill="1" applyBorder="1" applyAlignment="1">
      <alignment horizontal="center" vertical="center"/>
    </xf>
    <xf numFmtId="164" fontId="1" fillId="4" borderId="44" xfId="0" applyNumberFormat="1" applyFont="1" applyFill="1" applyBorder="1" applyAlignment="1">
      <alignment horizontal="center" vertical="center"/>
    </xf>
    <xf numFmtId="1" fontId="7" fillId="3" borderId="50" xfId="0" applyNumberFormat="1" applyFont="1" applyFill="1" applyBorder="1" applyAlignment="1">
      <alignment horizontal="center" vertical="top"/>
    </xf>
    <xf numFmtId="49" fontId="7" fillId="3" borderId="14" xfId="0" applyNumberFormat="1" applyFont="1" applyFill="1" applyBorder="1" applyAlignment="1">
      <alignment horizontal="center" vertical="top"/>
    </xf>
    <xf numFmtId="1" fontId="7" fillId="4" borderId="71" xfId="0" applyNumberFormat="1" applyFont="1" applyFill="1" applyBorder="1" applyAlignment="1">
      <alignment horizontal="center" vertical="top"/>
    </xf>
    <xf numFmtId="1" fontId="7" fillId="4" borderId="82"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0" fontId="1" fillId="4" borderId="3" xfId="0" applyFont="1" applyFill="1" applyBorder="1" applyAlignment="1">
      <alignment horizontal="left" vertical="top" wrapText="1"/>
    </xf>
    <xf numFmtId="49" fontId="2" fillId="8" borderId="45"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2" borderId="2" xfId="0" applyNumberFormat="1" applyFont="1" applyFill="1" applyBorder="1" applyAlignment="1">
      <alignment horizontal="center" vertical="top"/>
    </xf>
    <xf numFmtId="49" fontId="2" fillId="4" borderId="12" xfId="0" applyNumberFormat="1" applyFont="1" applyFill="1" applyBorder="1" applyAlignment="1">
      <alignment horizontal="center" vertical="top"/>
    </xf>
    <xf numFmtId="0" fontId="1" fillId="4" borderId="56" xfId="0" applyFont="1" applyFill="1" applyBorder="1" applyAlignment="1">
      <alignment horizontal="left" vertical="top" wrapText="1"/>
    </xf>
    <xf numFmtId="0" fontId="2" fillId="4" borderId="2" xfId="0" applyFont="1" applyFill="1" applyBorder="1" applyAlignment="1">
      <alignment horizontal="left" vertical="top" wrapText="1"/>
    </xf>
    <xf numFmtId="0" fontId="1" fillId="3" borderId="13" xfId="0" applyFont="1" applyFill="1" applyBorder="1" applyAlignment="1">
      <alignment horizontal="left" vertical="top" wrapText="1"/>
    </xf>
    <xf numFmtId="0" fontId="14" fillId="0" borderId="58" xfId="0" applyFont="1" applyFill="1" applyBorder="1" applyAlignment="1">
      <alignment horizontal="center" vertical="center" textRotation="90" wrapText="1"/>
    </xf>
    <xf numFmtId="49" fontId="14" fillId="4" borderId="14" xfId="0" applyNumberFormat="1" applyFont="1" applyFill="1" applyBorder="1" applyAlignment="1">
      <alignment horizontal="center" vertical="top"/>
    </xf>
    <xf numFmtId="0" fontId="1" fillId="3" borderId="47" xfId="0" applyFont="1" applyFill="1" applyBorder="1" applyAlignment="1">
      <alignment horizontal="left" vertical="top" wrapText="1"/>
    </xf>
    <xf numFmtId="0" fontId="1" fillId="3" borderId="9" xfId="0" applyFont="1" applyFill="1" applyBorder="1" applyAlignment="1">
      <alignment horizontal="center" vertical="top"/>
    </xf>
    <xf numFmtId="0" fontId="22" fillId="3" borderId="83" xfId="0" applyFont="1" applyFill="1" applyBorder="1" applyAlignment="1">
      <alignment horizontal="center" vertical="top"/>
    </xf>
    <xf numFmtId="0" fontId="7" fillId="3" borderId="48" xfId="0" applyFont="1" applyFill="1" applyBorder="1" applyAlignment="1">
      <alignment horizontal="left" vertical="top" wrapText="1"/>
    </xf>
    <xf numFmtId="164" fontId="2" fillId="2" borderId="34" xfId="0" applyNumberFormat="1" applyFont="1" applyFill="1" applyBorder="1" applyAlignment="1">
      <alignment horizontal="center" vertical="top"/>
    </xf>
    <xf numFmtId="164" fontId="2" fillId="2" borderId="19" xfId="0" applyNumberFormat="1" applyFont="1" applyFill="1" applyBorder="1" applyAlignment="1">
      <alignment horizontal="center" vertical="top"/>
    </xf>
    <xf numFmtId="49" fontId="2" fillId="4" borderId="27" xfId="0" applyNumberFormat="1" applyFont="1" applyFill="1" applyBorder="1" applyAlignment="1">
      <alignment horizontal="center" vertical="top" wrapText="1"/>
    </xf>
    <xf numFmtId="0" fontId="0" fillId="0" borderId="15" xfId="0" applyBorder="1" applyAlignment="1">
      <alignment horizontal="left" vertical="top" wrapText="1"/>
    </xf>
    <xf numFmtId="0" fontId="22" fillId="3" borderId="9" xfId="0" applyFont="1" applyFill="1" applyBorder="1" applyAlignment="1">
      <alignment horizontal="center" vertical="top"/>
    </xf>
    <xf numFmtId="0" fontId="29" fillId="4" borderId="13" xfId="0" applyFont="1" applyFill="1" applyBorder="1" applyAlignment="1">
      <alignment vertical="top" wrapText="1"/>
    </xf>
    <xf numFmtId="0" fontId="29" fillId="4" borderId="3" xfId="0" applyFont="1" applyFill="1" applyBorder="1" applyAlignment="1">
      <alignment horizontal="center" vertical="top"/>
    </xf>
    <xf numFmtId="0" fontId="16" fillId="0" borderId="66" xfId="0" applyFont="1" applyFill="1" applyBorder="1" applyAlignment="1">
      <alignment horizontal="center" vertical="center"/>
    </xf>
    <xf numFmtId="164" fontId="16" fillId="0" borderId="23" xfId="0" applyNumberFormat="1" applyFont="1" applyFill="1" applyBorder="1" applyAlignment="1">
      <alignment horizontal="center" vertical="center"/>
    </xf>
    <xf numFmtId="164" fontId="16" fillId="0" borderId="58" xfId="0" applyNumberFormat="1" applyFont="1" applyFill="1" applyBorder="1" applyAlignment="1">
      <alignment horizontal="center" vertical="center"/>
    </xf>
    <xf numFmtId="164" fontId="16" fillId="0" borderId="57" xfId="0" applyNumberFormat="1" applyFont="1" applyFill="1" applyBorder="1" applyAlignment="1">
      <alignment horizontal="center" vertical="center"/>
    </xf>
    <xf numFmtId="164" fontId="16" fillId="0" borderId="69" xfId="0" applyNumberFormat="1" applyFont="1" applyFill="1" applyBorder="1" applyAlignment="1">
      <alignment horizontal="center" vertical="center"/>
    </xf>
    <xf numFmtId="164" fontId="16" fillId="0" borderId="66" xfId="0" applyNumberFormat="1" applyFont="1" applyFill="1" applyBorder="1" applyAlignment="1">
      <alignment horizontal="center" vertical="center"/>
    </xf>
    <xf numFmtId="164" fontId="2" fillId="5" borderId="26" xfId="0" applyNumberFormat="1" applyFont="1" applyFill="1" applyBorder="1" applyAlignment="1">
      <alignment horizontal="center" vertical="top"/>
    </xf>
    <xf numFmtId="164" fontId="2" fillId="5" borderId="16" xfId="0" applyNumberFormat="1" applyFont="1" applyFill="1" applyBorder="1" applyAlignment="1">
      <alignment horizontal="center" vertical="top"/>
    </xf>
    <xf numFmtId="0" fontId="29" fillId="3" borderId="69" xfId="0" applyFont="1" applyFill="1" applyBorder="1" applyAlignment="1">
      <alignment horizontal="center" vertical="top"/>
    </xf>
    <xf numFmtId="0" fontId="29" fillId="3" borderId="24" xfId="0" applyFont="1" applyFill="1" applyBorder="1" applyAlignment="1">
      <alignment horizontal="center" vertical="top"/>
    </xf>
    <xf numFmtId="0" fontId="29" fillId="3" borderId="49" xfId="0" applyFont="1" applyFill="1" applyBorder="1" applyAlignment="1">
      <alignment horizontal="left" vertical="top" wrapText="1"/>
    </xf>
    <xf numFmtId="0" fontId="29" fillId="3" borderId="51" xfId="0" applyFont="1" applyFill="1" applyBorder="1" applyAlignment="1">
      <alignment horizontal="center" vertical="top"/>
    </xf>
    <xf numFmtId="0" fontId="29" fillId="3" borderId="30" xfId="0" applyFont="1" applyFill="1" applyBorder="1" applyAlignment="1">
      <alignment horizontal="center" vertical="top"/>
    </xf>
    <xf numFmtId="0" fontId="29" fillId="3" borderId="50" xfId="0" applyFont="1" applyFill="1" applyBorder="1" applyAlignment="1">
      <alignment horizontal="center" vertical="top"/>
    </xf>
    <xf numFmtId="49" fontId="1" fillId="4" borderId="44" xfId="0" applyNumberFormat="1" applyFont="1" applyFill="1" applyBorder="1" applyAlignment="1">
      <alignment horizontal="center" wrapText="1"/>
    </xf>
    <xf numFmtId="0" fontId="16" fillId="4" borderId="66" xfId="0" applyFont="1" applyFill="1" applyBorder="1" applyAlignment="1">
      <alignment horizontal="center" vertical="top"/>
    </xf>
    <xf numFmtId="164" fontId="16" fillId="4" borderId="64" xfId="0" applyNumberFormat="1" applyFont="1" applyFill="1" applyBorder="1" applyAlignment="1">
      <alignment horizontal="center" vertical="top"/>
    </xf>
    <xf numFmtId="164" fontId="16" fillId="4" borderId="66"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0" fontId="1" fillId="4" borderId="3" xfId="0" applyFont="1" applyFill="1" applyBorder="1" applyAlignment="1">
      <alignment horizontal="left" vertical="top" wrapText="1"/>
    </xf>
    <xf numFmtId="49" fontId="2" fillId="8" borderId="45"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2" borderId="2" xfId="0" applyNumberFormat="1" applyFont="1" applyFill="1" applyBorder="1" applyAlignment="1">
      <alignment horizontal="center" vertical="top"/>
    </xf>
    <xf numFmtId="49" fontId="2" fillId="4" borderId="12" xfId="0" applyNumberFormat="1" applyFont="1" applyFill="1" applyBorder="1" applyAlignment="1">
      <alignment horizontal="center" vertical="top"/>
    </xf>
    <xf numFmtId="0" fontId="1" fillId="4" borderId="56" xfId="0" applyFont="1" applyFill="1" applyBorder="1" applyAlignment="1">
      <alignment horizontal="left" vertical="top" wrapText="1"/>
    </xf>
    <xf numFmtId="0" fontId="2" fillId="4" borderId="2" xfId="0" applyFont="1" applyFill="1" applyBorder="1" applyAlignment="1">
      <alignment horizontal="left" vertical="top" wrapText="1"/>
    </xf>
    <xf numFmtId="0" fontId="14" fillId="0" borderId="58" xfId="0" applyFont="1" applyFill="1" applyBorder="1" applyAlignment="1">
      <alignment horizontal="center" vertical="center" textRotation="90" wrapText="1"/>
    </xf>
    <xf numFmtId="49" fontId="14" fillId="4" borderId="14" xfId="0" applyNumberFormat="1" applyFont="1" applyFill="1" applyBorder="1" applyAlignment="1">
      <alignment horizontal="center" vertical="top"/>
    </xf>
    <xf numFmtId="0" fontId="1" fillId="3" borderId="13" xfId="0" applyFont="1" applyFill="1" applyBorder="1" applyAlignment="1">
      <alignment horizontal="left" vertical="top" wrapText="1"/>
    </xf>
    <xf numFmtId="164" fontId="2" fillId="2" borderId="33" xfId="0" applyNumberFormat="1" applyFont="1" applyFill="1" applyBorder="1" applyAlignment="1">
      <alignment horizontal="center" vertical="top"/>
    </xf>
    <xf numFmtId="0" fontId="29" fillId="3" borderId="56" xfId="0" applyFont="1" applyFill="1" applyBorder="1" applyAlignment="1">
      <alignment horizontal="center" vertical="top"/>
    </xf>
    <xf numFmtId="0" fontId="16" fillId="4" borderId="43" xfId="0" applyFont="1" applyFill="1" applyBorder="1" applyAlignment="1">
      <alignment horizontal="center" vertical="top"/>
    </xf>
    <xf numFmtId="164" fontId="16" fillId="4" borderId="32" xfId="0" applyNumberFormat="1" applyFont="1" applyFill="1" applyBorder="1" applyAlignment="1">
      <alignment horizontal="center" vertical="top"/>
    </xf>
    <xf numFmtId="164" fontId="16" fillId="4" borderId="43" xfId="0" applyNumberFormat="1" applyFont="1" applyFill="1" applyBorder="1" applyAlignment="1">
      <alignment horizontal="center" vertical="top"/>
    </xf>
    <xf numFmtId="0" fontId="29" fillId="4" borderId="23" xfId="0" applyFont="1" applyFill="1" applyBorder="1" applyAlignment="1">
      <alignment vertical="top" wrapText="1"/>
    </xf>
    <xf numFmtId="0" fontId="29" fillId="4" borderId="58" xfId="0" applyFont="1" applyFill="1" applyBorder="1" applyAlignment="1">
      <alignment horizontal="center" vertical="top"/>
    </xf>
    <xf numFmtId="0" fontId="7" fillId="3" borderId="13" xfId="0" applyFont="1" applyFill="1" applyBorder="1" applyAlignment="1">
      <alignment horizontal="left" vertical="top" wrapText="1"/>
    </xf>
    <xf numFmtId="0" fontId="7" fillId="4" borderId="13" xfId="0" applyFont="1" applyFill="1" applyBorder="1" applyAlignment="1">
      <alignment vertical="top" wrapText="1"/>
    </xf>
    <xf numFmtId="0" fontId="1" fillId="4" borderId="36" xfId="0" applyFont="1" applyFill="1" applyBorder="1" applyAlignment="1">
      <alignment horizontal="center" vertical="top"/>
    </xf>
    <xf numFmtId="0" fontId="1" fillId="0" borderId="47" xfId="0" applyFont="1" applyFill="1" applyBorder="1" applyAlignment="1">
      <alignment horizontal="left" vertical="top" wrapText="1"/>
    </xf>
    <xf numFmtId="0" fontId="1" fillId="3" borderId="49" xfId="0" applyFont="1" applyFill="1" applyBorder="1" applyAlignment="1">
      <alignment vertical="top" wrapText="1"/>
    </xf>
    <xf numFmtId="0" fontId="1" fillId="4" borderId="52" xfId="0" applyFont="1" applyFill="1" applyBorder="1" applyAlignment="1">
      <alignment vertical="top"/>
    </xf>
    <xf numFmtId="0" fontId="1" fillId="0" borderId="0" xfId="0" applyFont="1" applyFill="1" applyAlignment="1">
      <alignment horizontal="center" vertical="center"/>
    </xf>
    <xf numFmtId="0" fontId="2" fillId="4" borderId="2" xfId="0" applyFont="1" applyFill="1" applyBorder="1" applyAlignment="1">
      <alignment horizontal="left" vertical="top" wrapText="1"/>
    </xf>
    <xf numFmtId="0" fontId="2" fillId="4" borderId="51" xfId="0" applyFont="1" applyFill="1" applyBorder="1" applyAlignment="1">
      <alignment horizontal="left" vertical="top" wrapText="1"/>
    </xf>
    <xf numFmtId="0" fontId="2" fillId="5" borderId="40" xfId="0" applyFont="1" applyFill="1" applyBorder="1" applyAlignment="1">
      <alignment horizontal="right" vertical="top" wrapText="1"/>
    </xf>
    <xf numFmtId="0" fontId="2" fillId="5" borderId="41" xfId="0" applyFont="1" applyFill="1" applyBorder="1" applyAlignment="1">
      <alignment horizontal="right" vertical="top" wrapText="1"/>
    </xf>
    <xf numFmtId="0" fontId="2" fillId="5" borderId="37" xfId="0" applyFont="1" applyFill="1" applyBorder="1" applyAlignment="1">
      <alignment horizontal="right" vertical="top" wrapText="1"/>
    </xf>
    <xf numFmtId="0" fontId="1" fillId="3" borderId="43" xfId="0" applyFont="1" applyFill="1" applyBorder="1" applyAlignment="1">
      <alignment horizontal="left" vertical="top" wrapText="1"/>
    </xf>
    <xf numFmtId="0" fontId="1" fillId="3" borderId="30" xfId="0" applyFont="1" applyFill="1" applyBorder="1" applyAlignment="1">
      <alignment horizontal="left" vertical="top" wrapText="1"/>
    </xf>
    <xf numFmtId="0" fontId="1" fillId="3" borderId="44" xfId="0" applyFont="1" applyFill="1" applyBorder="1" applyAlignment="1">
      <alignment horizontal="left" vertical="top" wrapText="1"/>
    </xf>
    <xf numFmtId="0" fontId="2" fillId="9" borderId="34" xfId="0" applyFont="1" applyFill="1" applyBorder="1" applyAlignment="1">
      <alignment horizontal="right" vertical="top" wrapText="1"/>
    </xf>
    <xf numFmtId="0" fontId="2" fillId="9" borderId="8" xfId="0" applyFont="1" applyFill="1" applyBorder="1" applyAlignment="1">
      <alignment horizontal="right" vertical="top" wrapText="1"/>
    </xf>
    <xf numFmtId="0" fontId="2" fillId="9" borderId="19" xfId="0" applyFont="1" applyFill="1" applyBorder="1" applyAlignment="1">
      <alignment horizontal="right" vertical="top" wrapText="1"/>
    </xf>
    <xf numFmtId="0" fontId="2" fillId="0" borderId="2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6" xfId="0" applyFont="1" applyBorder="1" applyAlignment="1">
      <alignment horizontal="center" vertical="center" wrapText="1"/>
    </xf>
    <xf numFmtId="0" fontId="2" fillId="5" borderId="38" xfId="0" applyFont="1" applyFill="1" applyBorder="1" applyAlignment="1">
      <alignment horizontal="right" vertical="top" wrapText="1"/>
    </xf>
    <xf numFmtId="0" fontId="2" fillId="5" borderId="6" xfId="0" applyFont="1" applyFill="1" applyBorder="1" applyAlignment="1">
      <alignment horizontal="right" vertical="top" wrapText="1"/>
    </xf>
    <xf numFmtId="0" fontId="2" fillId="5" borderId="39" xfId="0" applyFont="1" applyFill="1" applyBorder="1" applyAlignment="1">
      <alignment horizontal="right" vertical="top" wrapText="1"/>
    </xf>
    <xf numFmtId="0" fontId="1" fillId="0" borderId="43" xfId="0" applyFont="1" applyBorder="1" applyAlignment="1">
      <alignment horizontal="left" vertical="top" wrapText="1"/>
    </xf>
    <xf numFmtId="0" fontId="1" fillId="0" borderId="30" xfId="0" applyFont="1" applyBorder="1" applyAlignment="1">
      <alignment horizontal="left" vertical="top" wrapText="1"/>
    </xf>
    <xf numFmtId="0" fontId="1" fillId="0" borderId="44" xfId="0" applyFont="1" applyBorder="1" applyAlignment="1">
      <alignment horizontal="left" vertical="top" wrapText="1"/>
    </xf>
    <xf numFmtId="0" fontId="1" fillId="0" borderId="40" xfId="0" applyFont="1" applyBorder="1" applyAlignment="1">
      <alignment horizontal="left" vertical="top" wrapText="1"/>
    </xf>
    <xf numFmtId="0" fontId="1" fillId="0" borderId="41" xfId="0" applyFont="1" applyBorder="1" applyAlignment="1">
      <alignment horizontal="left" vertical="top" wrapText="1"/>
    </xf>
    <xf numFmtId="0" fontId="1" fillId="0" borderId="37" xfId="0" applyFont="1" applyBorder="1" applyAlignment="1">
      <alignment horizontal="left" vertical="top" wrapText="1"/>
    </xf>
    <xf numFmtId="0" fontId="2" fillId="7" borderId="40" xfId="0" applyFont="1" applyFill="1" applyBorder="1" applyAlignment="1">
      <alignment horizontal="left" vertical="top" wrapText="1"/>
    </xf>
    <xf numFmtId="0" fontId="2" fillId="7" borderId="41" xfId="0" applyFont="1" applyFill="1" applyBorder="1" applyAlignment="1">
      <alignment horizontal="left" vertical="top" wrapText="1"/>
    </xf>
    <xf numFmtId="0" fontId="2" fillId="7" borderId="37" xfId="0" applyFont="1" applyFill="1" applyBorder="1" applyAlignment="1">
      <alignment horizontal="left" vertical="top" wrapText="1"/>
    </xf>
    <xf numFmtId="0" fontId="1" fillId="4" borderId="9" xfId="0" applyFont="1" applyFill="1" applyBorder="1" applyAlignment="1">
      <alignment horizontal="left" vertical="top" wrapText="1"/>
    </xf>
    <xf numFmtId="0" fontId="1" fillId="4" borderId="58" xfId="0" applyFont="1" applyFill="1" applyBorder="1" applyAlignment="1">
      <alignment horizontal="left" vertical="top" wrapText="1"/>
    </xf>
    <xf numFmtId="0" fontId="1" fillId="0" borderId="58" xfId="0" applyFont="1" applyFill="1" applyBorder="1" applyAlignment="1">
      <alignment horizontal="center" vertical="center" textRotation="90" wrapText="1"/>
    </xf>
    <xf numFmtId="0" fontId="1" fillId="0" borderId="3" xfId="0" applyFont="1" applyFill="1" applyBorder="1" applyAlignment="1">
      <alignment horizontal="center" vertical="center" textRotation="90" wrapText="1"/>
    </xf>
    <xf numFmtId="49" fontId="1" fillId="4" borderId="14" xfId="0" applyNumberFormat="1" applyFont="1" applyFill="1" applyBorder="1" applyAlignment="1">
      <alignment horizontal="center" vertical="top"/>
    </xf>
    <xf numFmtId="49" fontId="2" fillId="4" borderId="2" xfId="0" applyNumberFormat="1" applyFont="1" applyFill="1" applyBorder="1" applyAlignment="1">
      <alignment horizontal="center" vertical="top" wrapText="1"/>
    </xf>
    <xf numFmtId="49" fontId="2" fillId="4" borderId="20" xfId="0" applyNumberFormat="1" applyFont="1" applyFill="1" applyBorder="1" applyAlignment="1">
      <alignment horizontal="center" vertical="top" wrapText="1"/>
    </xf>
    <xf numFmtId="0" fontId="10" fillId="0" borderId="0" xfId="0" applyFont="1" applyAlignment="1">
      <alignment horizontal="center" vertical="top" wrapText="1"/>
    </xf>
    <xf numFmtId="0" fontId="11" fillId="0" borderId="0" xfId="0" applyFont="1" applyAlignment="1">
      <alignment horizontal="center" vertical="top" wrapText="1"/>
    </xf>
    <xf numFmtId="0" fontId="10" fillId="0" borderId="0" xfId="0" applyFont="1" applyAlignment="1">
      <alignment horizontal="center" vertical="top"/>
    </xf>
    <xf numFmtId="3" fontId="19" fillId="4" borderId="0" xfId="0" applyNumberFormat="1" applyFont="1" applyFill="1" applyAlignment="1">
      <alignment horizontal="left" vertical="top" wrapText="1"/>
    </xf>
    <xf numFmtId="0" fontId="26" fillId="4" borderId="0" xfId="0" applyFont="1" applyFill="1" applyAlignment="1">
      <alignment vertical="top"/>
    </xf>
    <xf numFmtId="49" fontId="2" fillId="0" borderId="8" xfId="0" applyNumberFormat="1" applyFont="1" applyFill="1" applyBorder="1" applyAlignment="1">
      <alignment horizontal="center" vertical="top" wrapText="1"/>
    </xf>
    <xf numFmtId="49" fontId="2" fillId="8" borderId="7" xfId="0" applyNumberFormat="1" applyFont="1" applyFill="1" applyBorder="1" applyAlignment="1">
      <alignment horizontal="right" vertical="top"/>
    </xf>
    <xf numFmtId="49" fontId="2" fillId="8" borderId="5" xfId="0" applyNumberFormat="1" applyFont="1" applyFill="1" applyBorder="1" applyAlignment="1">
      <alignment horizontal="right" vertical="top"/>
    </xf>
    <xf numFmtId="49" fontId="2" fillId="5" borderId="7" xfId="0" applyNumberFormat="1" applyFont="1" applyFill="1" applyBorder="1" applyAlignment="1">
      <alignment horizontal="right" vertical="top"/>
    </xf>
    <xf numFmtId="49" fontId="2" fillId="5" borderId="5" xfId="0" applyNumberFormat="1" applyFont="1" applyFill="1" applyBorder="1" applyAlignment="1">
      <alignment horizontal="right" vertical="top"/>
    </xf>
    <xf numFmtId="0" fontId="12" fillId="0" borderId="0" xfId="0" applyNumberFormat="1" applyFont="1" applyFill="1" applyBorder="1" applyAlignment="1">
      <alignment horizontal="left" vertical="top" wrapText="1"/>
    </xf>
    <xf numFmtId="49" fontId="2" fillId="2" borderId="29" xfId="0" applyNumberFormat="1" applyFont="1" applyFill="1" applyBorder="1" applyAlignment="1">
      <alignment horizontal="right" vertical="top"/>
    </xf>
    <xf numFmtId="49" fontId="2" fillId="2" borderId="8" xfId="0" applyNumberFormat="1" applyFont="1" applyFill="1" applyBorder="1" applyAlignment="1">
      <alignment horizontal="right" vertical="top"/>
    </xf>
    <xf numFmtId="0" fontId="1" fillId="4" borderId="56" xfId="0" applyFont="1" applyFill="1" applyBorder="1" applyAlignment="1">
      <alignment horizontal="left" vertical="top" wrapText="1"/>
    </xf>
    <xf numFmtId="0" fontId="1" fillId="4" borderId="52" xfId="0" applyFont="1" applyFill="1" applyBorder="1" applyAlignment="1">
      <alignment horizontal="left" vertical="top" wrapText="1"/>
    </xf>
    <xf numFmtId="0" fontId="4" fillId="0" borderId="51" xfId="0" applyFont="1" applyBorder="1" applyAlignment="1">
      <alignment horizontal="center" vertical="center" textRotation="90" wrapText="1"/>
    </xf>
    <xf numFmtId="0" fontId="1" fillId="4" borderId="79" xfId="0" applyFont="1" applyFill="1" applyBorder="1" applyAlignment="1">
      <alignment horizontal="left" vertical="top" wrapText="1"/>
    </xf>
    <xf numFmtId="0" fontId="0" fillId="4" borderId="80" xfId="0" applyFill="1" applyBorder="1" applyAlignment="1">
      <alignment horizontal="left" vertical="top" wrapText="1"/>
    </xf>
    <xf numFmtId="0" fontId="1" fillId="4" borderId="51" xfId="0" applyFont="1" applyFill="1" applyBorder="1" applyAlignment="1">
      <alignment horizontal="left" vertical="top" wrapText="1"/>
    </xf>
    <xf numFmtId="0" fontId="1" fillId="0" borderId="2" xfId="0" applyFont="1" applyFill="1" applyBorder="1" applyAlignment="1">
      <alignment horizontal="center" vertical="center" textRotation="90" wrapText="1"/>
    </xf>
    <xf numFmtId="0" fontId="1" fillId="0" borderId="51" xfId="0" applyFont="1" applyFill="1" applyBorder="1" applyAlignment="1">
      <alignment horizontal="center" vertical="center" textRotation="90" wrapText="1"/>
    </xf>
    <xf numFmtId="49" fontId="2" fillId="4" borderId="12" xfId="0" applyNumberFormat="1" applyFont="1" applyFill="1" applyBorder="1" applyAlignment="1">
      <alignment horizontal="center" vertical="top"/>
    </xf>
    <xf numFmtId="49" fontId="2" fillId="4" borderId="14" xfId="0" applyNumberFormat="1" applyFont="1" applyFill="1" applyBorder="1" applyAlignment="1">
      <alignment horizontal="center" vertical="top"/>
    </xf>
    <xf numFmtId="49" fontId="2" fillId="8" borderId="46" xfId="0" applyNumberFormat="1" applyFont="1" applyFill="1" applyBorder="1" applyAlignment="1">
      <alignment horizontal="center" vertical="top"/>
    </xf>
    <xf numFmtId="49" fontId="2" fillId="10" borderId="3" xfId="0" applyNumberFormat="1" applyFont="1" applyFill="1" applyBorder="1" applyAlignment="1">
      <alignment horizontal="center" vertical="top"/>
    </xf>
    <xf numFmtId="49" fontId="2" fillId="4" borderId="3" xfId="0" applyNumberFormat="1" applyFont="1" applyFill="1" applyBorder="1" applyAlignment="1">
      <alignment horizontal="center" vertical="top"/>
    </xf>
    <xf numFmtId="0" fontId="1" fillId="4" borderId="56" xfId="0" applyFont="1" applyFill="1" applyBorder="1" applyAlignment="1">
      <alignment vertical="top" wrapText="1"/>
    </xf>
    <xf numFmtId="0" fontId="1" fillId="4" borderId="20" xfId="0" applyFont="1" applyFill="1" applyBorder="1" applyAlignment="1">
      <alignment vertical="top" wrapText="1"/>
    </xf>
    <xf numFmtId="49" fontId="2" fillId="2" borderId="5" xfId="0" applyNumberFormat="1" applyFont="1" applyFill="1" applyBorder="1" applyAlignment="1">
      <alignment horizontal="right" vertical="top"/>
    </xf>
    <xf numFmtId="49" fontId="2" fillId="2" borderId="16" xfId="0" applyNumberFormat="1" applyFont="1" applyFill="1" applyBorder="1" applyAlignment="1">
      <alignment horizontal="right" vertical="top"/>
    </xf>
    <xf numFmtId="49" fontId="2" fillId="8" borderId="16" xfId="0" applyNumberFormat="1" applyFont="1" applyFill="1" applyBorder="1" applyAlignment="1">
      <alignment horizontal="right" vertical="top"/>
    </xf>
    <xf numFmtId="0" fontId="2" fillId="8" borderId="7" xfId="0" applyFont="1" applyFill="1" applyBorder="1" applyAlignment="1">
      <alignment horizontal="left" vertical="top"/>
    </xf>
    <xf numFmtId="0" fontId="2" fillId="8" borderId="5" xfId="0" applyFont="1" applyFill="1" applyBorder="1" applyAlignment="1">
      <alignment horizontal="left" vertical="top"/>
    </xf>
    <xf numFmtId="0" fontId="2" fillId="2" borderId="7" xfId="0" applyFont="1" applyFill="1" applyBorder="1" applyAlignment="1">
      <alignment horizontal="left" vertical="top" wrapText="1"/>
    </xf>
    <xf numFmtId="0" fontId="2" fillId="2" borderId="5" xfId="0" applyFont="1" applyFill="1" applyBorder="1" applyAlignment="1">
      <alignment horizontal="left" vertical="top" wrapText="1"/>
    </xf>
    <xf numFmtId="0" fontId="1" fillId="0" borderId="31" xfId="0" applyFont="1" applyBorder="1" applyAlignment="1">
      <alignment horizontal="center" vertical="center" textRotation="90" wrapText="1"/>
    </xf>
    <xf numFmtId="0" fontId="1" fillId="0" borderId="22"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0" fontId="2" fillId="0" borderId="38" xfId="0" applyFont="1" applyBorder="1" applyAlignment="1">
      <alignment horizontal="center" vertical="center"/>
    </xf>
    <xf numFmtId="0" fontId="2" fillId="0" borderId="6" xfId="0" applyFont="1" applyBorder="1" applyAlignment="1">
      <alignment horizontal="center" vertical="center"/>
    </xf>
    <xf numFmtId="0" fontId="2" fillId="0" borderId="39" xfId="0" applyFont="1" applyBorder="1" applyAlignment="1">
      <alignment horizontal="center" vertical="center"/>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41" xfId="0" applyFont="1" applyBorder="1" applyAlignment="1">
      <alignment horizontal="center" vertical="center"/>
    </xf>
    <xf numFmtId="0" fontId="1" fillId="0" borderId="37" xfId="0" applyFont="1" applyBorder="1" applyAlignment="1">
      <alignment horizontal="center" vertical="center"/>
    </xf>
    <xf numFmtId="0" fontId="1" fillId="0" borderId="2" xfId="0" applyFont="1" applyBorder="1" applyAlignment="1">
      <alignment horizontal="center" vertical="center" textRotation="90" shrinkToFit="1"/>
    </xf>
    <xf numFmtId="0" fontId="1" fillId="0" borderId="3" xfId="0" applyFont="1" applyBorder="1" applyAlignment="1">
      <alignment horizontal="center" vertical="center" textRotation="90" shrinkToFit="1"/>
    </xf>
    <xf numFmtId="0" fontId="1" fillId="0" borderId="4" xfId="0" applyFont="1" applyBorder="1" applyAlignment="1">
      <alignment horizontal="center" vertical="center" textRotation="90" shrinkToFit="1"/>
    </xf>
    <xf numFmtId="0" fontId="1" fillId="0" borderId="54" xfId="0" applyNumberFormat="1" applyFont="1" applyBorder="1" applyAlignment="1">
      <alignment horizontal="center" vertical="center" textRotation="90" shrinkToFit="1"/>
    </xf>
    <xf numFmtId="0" fontId="1" fillId="0" borderId="35" xfId="0" applyNumberFormat="1" applyFont="1" applyBorder="1" applyAlignment="1">
      <alignment horizontal="center" vertical="center" textRotation="90" shrinkToFit="1"/>
    </xf>
    <xf numFmtId="0" fontId="1" fillId="0" borderId="19" xfId="0" applyNumberFormat="1" applyFont="1" applyBorder="1" applyAlignment="1">
      <alignment horizontal="center" vertical="center" textRotation="90" shrinkToFit="1"/>
    </xf>
    <xf numFmtId="0" fontId="1" fillId="0" borderId="31" xfId="0" applyFont="1" applyBorder="1" applyAlignment="1">
      <alignment horizontal="center" vertical="center" textRotation="90" shrinkToFit="1"/>
    </xf>
    <xf numFmtId="0" fontId="1" fillId="0" borderId="22" xfId="0" applyFont="1" applyBorder="1" applyAlignment="1">
      <alignment horizontal="center" vertical="center" textRotation="90" shrinkToFit="1"/>
    </xf>
    <xf numFmtId="0" fontId="1" fillId="0" borderId="33" xfId="0" applyFont="1" applyBorder="1" applyAlignment="1">
      <alignment horizontal="center" vertical="center" textRotation="90" shrinkToFit="1"/>
    </xf>
    <xf numFmtId="0" fontId="1" fillId="0" borderId="17" xfId="0" applyFont="1" applyBorder="1" applyAlignment="1">
      <alignment horizontal="center" vertical="center" textRotation="90" shrinkToFit="1"/>
    </xf>
    <xf numFmtId="0" fontId="1" fillId="0" borderId="13" xfId="0" applyFont="1" applyBorder="1" applyAlignment="1">
      <alignment horizontal="center" vertical="center" textRotation="90" shrinkToFit="1"/>
    </xf>
    <xf numFmtId="0" fontId="1" fillId="0" borderId="18" xfId="0" applyFont="1" applyBorder="1" applyAlignment="1">
      <alignment horizontal="center" vertical="center" textRotation="90" shrinkToFit="1"/>
    </xf>
    <xf numFmtId="0" fontId="1" fillId="0" borderId="28" xfId="0" applyFont="1" applyBorder="1" applyAlignment="1">
      <alignment horizontal="center" vertical="center" shrinkToFit="1"/>
    </xf>
    <xf numFmtId="0" fontId="1" fillId="0" borderId="20" xfId="0" applyFont="1" applyBorder="1" applyAlignment="1">
      <alignment horizontal="center" vertical="center" shrinkToFit="1"/>
    </xf>
    <xf numFmtId="0" fontId="1" fillId="0" borderId="29" xfId="0" applyFont="1" applyBorder="1" applyAlignment="1">
      <alignment horizontal="center" vertical="center" shrinkToFit="1"/>
    </xf>
    <xf numFmtId="0" fontId="1" fillId="4" borderId="29" xfId="0" applyFont="1" applyFill="1" applyBorder="1" applyAlignment="1">
      <alignment horizontal="left" vertical="top" wrapText="1"/>
    </xf>
    <xf numFmtId="49" fontId="5" fillId="6" borderId="38" xfId="0" applyNumberFormat="1" applyFont="1" applyFill="1" applyBorder="1" applyAlignment="1">
      <alignment horizontal="left" vertical="top" wrapText="1"/>
    </xf>
    <xf numFmtId="49" fontId="5" fillId="6" borderId="6" xfId="0" applyNumberFormat="1" applyFont="1" applyFill="1" applyBorder="1" applyAlignment="1">
      <alignment horizontal="left" vertical="top" wrapText="1"/>
    </xf>
    <xf numFmtId="49" fontId="1" fillId="0" borderId="14" xfId="0" applyNumberFormat="1" applyFont="1" applyBorder="1" applyAlignment="1">
      <alignment horizontal="center" vertical="top"/>
    </xf>
    <xf numFmtId="49" fontId="2" fillId="8" borderId="13" xfId="0" applyNumberFormat="1" applyFont="1" applyFill="1" applyBorder="1" applyAlignment="1">
      <alignment horizontal="center" vertical="top"/>
    </xf>
    <xf numFmtId="49" fontId="2" fillId="2" borderId="3" xfId="0" applyNumberFormat="1" applyFont="1" applyFill="1" applyBorder="1" applyAlignment="1">
      <alignment horizontal="center" vertical="top"/>
    </xf>
    <xf numFmtId="0" fontId="5" fillId="5" borderId="40" xfId="0" applyFont="1" applyFill="1" applyBorder="1" applyAlignment="1">
      <alignment horizontal="left" vertical="top" wrapText="1"/>
    </xf>
    <xf numFmtId="0" fontId="5" fillId="5" borderId="41" xfId="0" applyFont="1" applyFill="1" applyBorder="1" applyAlignment="1">
      <alignment horizontal="left" vertical="top" wrapText="1"/>
    </xf>
    <xf numFmtId="0" fontId="2" fillId="8" borderId="42" xfId="0" applyFont="1" applyFill="1" applyBorder="1" applyAlignment="1">
      <alignment horizontal="left" vertical="top"/>
    </xf>
    <xf numFmtId="0" fontId="2" fillId="8" borderId="41" xfId="0" applyFont="1" applyFill="1" applyBorder="1" applyAlignment="1">
      <alignment horizontal="left" vertical="top"/>
    </xf>
    <xf numFmtId="0" fontId="2" fillId="2" borderId="42" xfId="0" applyFont="1" applyFill="1" applyBorder="1" applyAlignment="1">
      <alignment horizontal="left" vertical="top" wrapText="1"/>
    </xf>
    <xf numFmtId="0" fontId="2" fillId="2" borderId="41" xfId="0" applyFont="1" applyFill="1" applyBorder="1" applyAlignment="1">
      <alignment horizontal="left" vertical="top" wrapText="1"/>
    </xf>
    <xf numFmtId="0" fontId="1" fillId="4" borderId="3" xfId="0" applyFont="1" applyFill="1" applyBorder="1" applyAlignment="1">
      <alignment horizontal="left" vertical="top" wrapText="1"/>
    </xf>
    <xf numFmtId="0" fontId="4" fillId="4" borderId="51" xfId="0" applyFont="1" applyFill="1" applyBorder="1" applyAlignment="1">
      <alignment horizontal="left" vertical="top" wrapText="1"/>
    </xf>
    <xf numFmtId="0" fontId="15" fillId="4" borderId="58" xfId="0" applyFont="1" applyFill="1" applyBorder="1" applyAlignment="1">
      <alignment horizontal="center" vertical="center" textRotation="90" wrapText="1"/>
    </xf>
    <xf numFmtId="0" fontId="15" fillId="4" borderId="3" xfId="0" applyFont="1" applyFill="1" applyBorder="1" applyAlignment="1">
      <alignment horizontal="center" vertical="center" textRotation="90" wrapText="1"/>
    </xf>
    <xf numFmtId="0" fontId="21" fillId="0" borderId="51" xfId="0" applyFont="1" applyBorder="1" applyAlignment="1">
      <alignment horizontal="center" vertical="center" textRotation="90" wrapText="1"/>
    </xf>
    <xf numFmtId="49" fontId="1" fillId="0" borderId="24" xfId="0" applyNumberFormat="1" applyFont="1" applyBorder="1" applyAlignment="1">
      <alignment horizontal="center" vertical="top"/>
    </xf>
    <xf numFmtId="49" fontId="2" fillId="8" borderId="45" xfId="0" applyNumberFormat="1" applyFont="1" applyFill="1" applyBorder="1" applyAlignment="1">
      <alignment horizontal="center" vertical="top"/>
    </xf>
    <xf numFmtId="49" fontId="2" fillId="2" borderId="2" xfId="0" applyNumberFormat="1" applyFont="1" applyFill="1" applyBorder="1" applyAlignment="1">
      <alignment horizontal="center" vertical="top"/>
    </xf>
    <xf numFmtId="3" fontId="1" fillId="0" borderId="31" xfId="0" applyNumberFormat="1" applyFont="1" applyBorder="1" applyAlignment="1">
      <alignment horizontal="center" vertical="center" textRotation="90" wrapText="1" shrinkToFit="1"/>
    </xf>
    <xf numFmtId="3" fontId="1" fillId="0" borderId="22" xfId="0" applyNumberFormat="1" applyFont="1" applyBorder="1" applyAlignment="1">
      <alignment horizontal="center" vertical="center" textRotation="90" wrapText="1" shrinkToFit="1"/>
    </xf>
    <xf numFmtId="3" fontId="1" fillId="0" borderId="33" xfId="0" applyNumberFormat="1" applyFont="1" applyBorder="1" applyAlignment="1">
      <alignment horizontal="center" vertical="center" textRotation="90" wrapText="1" shrinkToFit="1"/>
    </xf>
    <xf numFmtId="164" fontId="1" fillId="0" borderId="45" xfId="0" applyNumberFormat="1" applyFont="1" applyBorder="1" applyAlignment="1">
      <alignment horizontal="center" vertical="center" textRotation="90" wrapText="1"/>
    </xf>
    <xf numFmtId="0" fontId="4" fillId="0" borderId="46" xfId="0" applyFont="1" applyBorder="1" applyAlignment="1">
      <alignment horizontal="center" vertical="center" textRotation="90" wrapText="1"/>
    </xf>
    <xf numFmtId="0" fontId="4" fillId="0" borderId="34" xfId="0" applyFont="1" applyBorder="1" applyAlignment="1">
      <alignment horizontal="center" vertical="center" textRotation="90" wrapText="1"/>
    </xf>
    <xf numFmtId="0" fontId="1" fillId="4" borderId="2" xfId="0" applyFont="1" applyFill="1" applyBorder="1" applyAlignment="1">
      <alignment horizontal="center" vertical="center" textRotation="90" wrapText="1" shrinkToFit="1"/>
    </xf>
    <xf numFmtId="0" fontId="1" fillId="4" borderId="3" xfId="0" applyFont="1" applyFill="1" applyBorder="1" applyAlignment="1">
      <alignment horizontal="center" vertical="center" textRotation="90" wrapText="1" shrinkToFit="1"/>
    </xf>
    <xf numFmtId="0" fontId="1" fillId="4" borderId="4" xfId="0" applyFont="1" applyFill="1" applyBorder="1" applyAlignment="1">
      <alignment horizontal="center" vertical="center" textRotation="90" wrapText="1" shrinkToFit="1"/>
    </xf>
    <xf numFmtId="49" fontId="2" fillId="2" borderId="19" xfId="0" applyNumberFormat="1" applyFont="1" applyFill="1" applyBorder="1" applyAlignment="1">
      <alignment horizontal="right" vertical="top"/>
    </xf>
    <xf numFmtId="0" fontId="16" fillId="4" borderId="56" xfId="0" applyFont="1" applyFill="1" applyBorder="1" applyAlignment="1">
      <alignment horizontal="left" vertical="top" wrapText="1"/>
    </xf>
    <xf numFmtId="0" fontId="16" fillId="4" borderId="20" xfId="0" applyFont="1" applyFill="1" applyBorder="1" applyAlignment="1">
      <alignment horizontal="left" vertical="top" wrapText="1"/>
    </xf>
    <xf numFmtId="0" fontId="4" fillId="0" borderId="3" xfId="0" applyFont="1" applyBorder="1" applyAlignment="1">
      <alignment horizontal="center" vertical="center" textRotation="90" wrapText="1"/>
    </xf>
    <xf numFmtId="0" fontId="1" fillId="4" borderId="52" xfId="0" applyFont="1" applyFill="1" applyBorder="1" applyAlignment="1">
      <alignment vertical="top" wrapText="1"/>
    </xf>
    <xf numFmtId="3" fontId="1" fillId="0" borderId="17"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18" xfId="0" applyNumberFormat="1" applyFont="1" applyBorder="1" applyAlignment="1">
      <alignment horizontal="center" vertical="center" textRotation="90" shrinkToFit="1"/>
    </xf>
    <xf numFmtId="3" fontId="1" fillId="0" borderId="2"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textRotation="90" shrinkToFit="1"/>
    </xf>
    <xf numFmtId="3" fontId="1" fillId="0" borderId="28" xfId="0" applyNumberFormat="1" applyFont="1" applyBorder="1" applyAlignment="1">
      <alignment horizontal="center" vertical="center" shrinkToFit="1"/>
    </xf>
    <xf numFmtId="3" fontId="1" fillId="0" borderId="20" xfId="0" applyNumberFormat="1" applyFont="1" applyBorder="1" applyAlignment="1">
      <alignment horizontal="center" vertical="center" shrinkToFit="1"/>
    </xf>
    <xf numFmtId="3" fontId="1" fillId="0" borderId="29" xfId="0" applyNumberFormat="1" applyFont="1" applyBorder="1" applyAlignment="1">
      <alignment horizontal="center" vertical="center" shrinkToFit="1"/>
    </xf>
    <xf numFmtId="3" fontId="1" fillId="0" borderId="28" xfId="0" applyNumberFormat="1" applyFont="1" applyBorder="1" applyAlignment="1">
      <alignment horizontal="center" vertical="center" textRotation="90" shrinkToFit="1"/>
    </xf>
    <xf numFmtId="3" fontId="1" fillId="0" borderId="20" xfId="0" applyNumberFormat="1" applyFont="1" applyBorder="1" applyAlignment="1">
      <alignment horizontal="center" vertical="center" textRotation="90" shrinkToFit="1"/>
    </xf>
    <xf numFmtId="3" fontId="1" fillId="0" borderId="29" xfId="0" applyNumberFormat="1" applyFont="1" applyBorder="1" applyAlignment="1">
      <alignment horizontal="center" vertical="center" textRotation="90" shrinkToFit="1"/>
    </xf>
    <xf numFmtId="3" fontId="1" fillId="0" borderId="28" xfId="0" applyNumberFormat="1" applyFont="1" applyBorder="1" applyAlignment="1">
      <alignment horizontal="center" vertical="center" textRotation="90" wrapText="1"/>
    </xf>
    <xf numFmtId="3" fontId="1" fillId="0" borderId="20" xfId="0" applyNumberFormat="1" applyFont="1" applyBorder="1" applyAlignment="1">
      <alignment horizontal="center" vertical="center" textRotation="90" wrapText="1"/>
    </xf>
    <xf numFmtId="3" fontId="1" fillId="0" borderId="29" xfId="0" applyNumberFormat="1" applyFont="1" applyBorder="1" applyAlignment="1">
      <alignment horizontal="center" vertical="center" textRotation="90" wrapText="1"/>
    </xf>
    <xf numFmtId="0" fontId="2" fillId="0" borderId="54" xfId="0" applyFont="1" applyBorder="1" applyAlignment="1">
      <alignment horizontal="center" vertical="center" textRotation="90" shrinkToFit="1"/>
    </xf>
    <xf numFmtId="0" fontId="2" fillId="0" borderId="35" xfId="0" applyFont="1" applyBorder="1" applyAlignment="1">
      <alignment horizontal="center" vertical="center" textRotation="90" shrinkToFit="1"/>
    </xf>
    <xf numFmtId="0" fontId="2" fillId="0" borderId="19" xfId="0" applyFont="1" applyBorder="1" applyAlignment="1">
      <alignment horizontal="center" vertical="center" textRotation="90" shrinkToFit="1"/>
    </xf>
    <xf numFmtId="0" fontId="7" fillId="3" borderId="24" xfId="0" applyFont="1" applyFill="1" applyBorder="1" applyAlignment="1">
      <alignment horizontal="left" vertical="top" wrapText="1"/>
    </xf>
    <xf numFmtId="0" fontId="4" fillId="0" borderId="14" xfId="0" applyFont="1" applyBorder="1" applyAlignment="1">
      <alignment horizontal="left" vertical="top" wrapText="1"/>
    </xf>
    <xf numFmtId="49" fontId="1" fillId="4" borderId="24" xfId="0" applyNumberFormat="1" applyFont="1" applyFill="1" applyBorder="1" applyAlignment="1">
      <alignment horizontal="left" vertical="top" wrapText="1"/>
    </xf>
    <xf numFmtId="0" fontId="0" fillId="0" borderId="14" xfId="0" applyBorder="1" applyAlignment="1">
      <alignment horizontal="left" vertical="top" wrapText="1"/>
    </xf>
    <xf numFmtId="0" fontId="0" fillId="0" borderId="50" xfId="0" applyBorder="1" applyAlignment="1">
      <alignment horizontal="left" vertical="top" wrapText="1"/>
    </xf>
    <xf numFmtId="0" fontId="7" fillId="4" borderId="24" xfId="0" applyFont="1" applyFill="1" applyBorder="1" applyAlignment="1">
      <alignment horizontal="left" vertical="top" wrapText="1"/>
    </xf>
    <xf numFmtId="49" fontId="1" fillId="0" borderId="50" xfId="0" applyNumberFormat="1" applyFont="1" applyBorder="1" applyAlignment="1">
      <alignment horizontal="center" vertical="top"/>
    </xf>
    <xf numFmtId="0" fontId="7" fillId="3" borderId="14" xfId="0" applyFont="1" applyFill="1" applyBorder="1" applyAlignment="1">
      <alignment horizontal="left" vertical="top" wrapText="1"/>
    </xf>
    <xf numFmtId="0" fontId="1" fillId="0" borderId="0" xfId="0" applyFont="1" applyAlignment="1">
      <alignment horizontal="right" wrapText="1"/>
    </xf>
    <xf numFmtId="0" fontId="4" fillId="0" borderId="0" xfId="0" applyFont="1" applyAlignment="1">
      <alignment horizontal="right"/>
    </xf>
    <xf numFmtId="0" fontId="1" fillId="0" borderId="31" xfId="0" applyNumberFormat="1" applyFont="1" applyFill="1" applyBorder="1" applyAlignment="1">
      <alignment horizontal="center" vertical="center" textRotation="90" shrinkToFit="1"/>
    </xf>
    <xf numFmtId="0" fontId="1" fillId="0" borderId="22" xfId="0" applyNumberFormat="1" applyFont="1" applyFill="1" applyBorder="1" applyAlignment="1">
      <alignment horizontal="center" vertical="center" textRotation="90" shrinkToFit="1"/>
    </xf>
    <xf numFmtId="0" fontId="1" fillId="0" borderId="33" xfId="0" applyNumberFormat="1" applyFont="1" applyFill="1" applyBorder="1" applyAlignment="1">
      <alignment horizontal="center" vertical="center" textRotation="90" shrinkToFit="1"/>
    </xf>
    <xf numFmtId="49" fontId="2" fillId="7" borderId="3" xfId="0" applyNumberFormat="1" applyFont="1" applyFill="1" applyBorder="1" applyAlignment="1">
      <alignment horizontal="center" vertical="top"/>
    </xf>
    <xf numFmtId="49" fontId="2" fillId="0" borderId="58" xfId="0" applyNumberFormat="1" applyFont="1" applyBorder="1" applyAlignment="1">
      <alignment horizontal="center" vertical="top"/>
    </xf>
    <xf numFmtId="49" fontId="2" fillId="0" borderId="3" xfId="0" applyNumberFormat="1" applyFont="1" applyBorder="1" applyAlignment="1">
      <alignment horizontal="center" vertical="top"/>
    </xf>
    <xf numFmtId="49" fontId="2" fillId="0" borderId="51" xfId="0" applyNumberFormat="1" applyFont="1" applyBorder="1" applyAlignment="1">
      <alignment horizontal="center" vertical="top"/>
    </xf>
    <xf numFmtId="49" fontId="1" fillId="4" borderId="64" xfId="0" applyNumberFormat="1" applyFont="1" applyFill="1" applyBorder="1" applyAlignment="1">
      <alignment horizontal="center" vertical="top" wrapText="1"/>
    </xf>
    <xf numFmtId="49" fontId="1" fillId="4" borderId="22" xfId="0" applyNumberFormat="1" applyFont="1" applyFill="1" applyBorder="1" applyAlignment="1">
      <alignment horizontal="center" vertical="top" wrapText="1"/>
    </xf>
    <xf numFmtId="0" fontId="0" fillId="4" borderId="22" xfId="0" applyFill="1" applyBorder="1" applyAlignment="1">
      <alignment horizontal="center" vertical="top" wrapText="1"/>
    </xf>
    <xf numFmtId="49" fontId="1" fillId="4" borderId="14" xfId="0" applyNumberFormat="1" applyFont="1" applyFill="1" applyBorder="1" applyAlignment="1">
      <alignment horizontal="center" vertical="top" wrapText="1"/>
    </xf>
    <xf numFmtId="0" fontId="4" fillId="4" borderId="50" xfId="0" applyFont="1" applyFill="1" applyBorder="1" applyAlignment="1">
      <alignment horizontal="center" vertical="top" wrapText="1"/>
    </xf>
    <xf numFmtId="49" fontId="2" fillId="7" borderId="2" xfId="0" applyNumberFormat="1" applyFont="1" applyFill="1" applyBorder="1" applyAlignment="1">
      <alignment horizontal="center" vertical="top" wrapText="1"/>
    </xf>
    <xf numFmtId="49" fontId="2" fillId="7" borderId="20" xfId="0" applyNumberFormat="1" applyFont="1" applyFill="1" applyBorder="1" applyAlignment="1">
      <alignment horizontal="center" vertical="top" wrapText="1"/>
    </xf>
    <xf numFmtId="49" fontId="1" fillId="4" borderId="54" xfId="0" applyNumberFormat="1" applyFont="1" applyFill="1" applyBorder="1" applyAlignment="1">
      <alignment horizontal="center" vertical="center" wrapText="1"/>
    </xf>
    <xf numFmtId="0" fontId="0" fillId="0" borderId="35" xfId="0" applyBorder="1" applyAlignment="1">
      <alignment horizontal="center" vertical="center" wrapText="1"/>
    </xf>
    <xf numFmtId="49" fontId="1" fillId="4" borderId="50" xfId="0" applyNumberFormat="1" applyFont="1" applyFill="1" applyBorder="1" applyAlignment="1">
      <alignment horizontal="center" vertical="top"/>
    </xf>
    <xf numFmtId="49" fontId="1" fillId="0" borderId="24" xfId="0" applyNumberFormat="1" applyFont="1" applyFill="1" applyBorder="1" applyAlignment="1">
      <alignment horizontal="center" vertical="top" wrapText="1"/>
    </xf>
    <xf numFmtId="49" fontId="1" fillId="0" borderId="14" xfId="0" applyNumberFormat="1" applyFont="1" applyFill="1" applyBorder="1" applyAlignment="1">
      <alignment horizontal="center" vertical="top" wrapText="1"/>
    </xf>
    <xf numFmtId="0" fontId="4" fillId="0" borderId="50" xfId="0" applyFont="1" applyFill="1" applyBorder="1" applyAlignment="1">
      <alignment horizontal="center" vertical="top" wrapText="1"/>
    </xf>
    <xf numFmtId="3" fontId="1" fillId="0" borderId="27" xfId="0" applyNumberFormat="1" applyFont="1" applyFill="1" applyBorder="1" applyAlignment="1">
      <alignment horizontal="left" vertical="top" wrapText="1"/>
    </xf>
    <xf numFmtId="0" fontId="0" fillId="0" borderId="27" xfId="0" applyFill="1" applyBorder="1" applyAlignment="1">
      <alignment horizontal="left" vertical="top" wrapText="1"/>
    </xf>
    <xf numFmtId="0" fontId="1" fillId="4" borderId="23" xfId="0" applyFont="1" applyFill="1" applyBorder="1" applyAlignment="1">
      <alignment horizontal="left" vertical="top" wrapText="1"/>
    </xf>
    <xf numFmtId="0" fontId="0" fillId="4" borderId="73" xfId="0" applyFill="1" applyBorder="1" applyAlignment="1">
      <alignment horizontal="left" vertical="top" wrapText="1"/>
    </xf>
    <xf numFmtId="0" fontId="1" fillId="4" borderId="35" xfId="0" applyFont="1" applyFill="1" applyBorder="1" applyAlignment="1">
      <alignment horizontal="center" vertical="top" wrapText="1"/>
    </xf>
    <xf numFmtId="0" fontId="1" fillId="0" borderId="35" xfId="0" applyFont="1" applyBorder="1" applyAlignment="1">
      <alignment horizontal="center" vertical="top" wrapText="1"/>
    </xf>
    <xf numFmtId="0" fontId="1" fillId="3" borderId="13" xfId="0" applyFont="1" applyFill="1" applyBorder="1" applyAlignment="1">
      <alignment horizontal="left" vertical="top" wrapText="1"/>
    </xf>
    <xf numFmtId="0" fontId="0" fillId="0" borderId="13" xfId="0" applyBorder="1" applyAlignment="1">
      <alignment horizontal="left" vertical="top" wrapText="1"/>
    </xf>
    <xf numFmtId="0" fontId="14" fillId="0" borderId="58" xfId="0" applyFont="1" applyFill="1" applyBorder="1" applyAlignment="1">
      <alignment horizontal="center" vertical="center" textRotation="90" wrapText="1"/>
    </xf>
    <xf numFmtId="0" fontId="20" fillId="0" borderId="51" xfId="0" applyFont="1" applyBorder="1" applyAlignment="1">
      <alignment horizontal="center" vertical="center" textRotation="90" wrapText="1"/>
    </xf>
    <xf numFmtId="49" fontId="14" fillId="4" borderId="14" xfId="0" applyNumberFormat="1" applyFont="1" applyFill="1" applyBorder="1" applyAlignment="1">
      <alignment horizontal="center" vertical="top"/>
    </xf>
    <xf numFmtId="0" fontId="16" fillId="4" borderId="52" xfId="0" applyFont="1" applyFill="1" applyBorder="1" applyAlignment="1">
      <alignment horizontal="left" vertical="top" wrapText="1"/>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FFCCFF"/>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3"/>
  <sheetViews>
    <sheetView tabSelected="1" zoomScaleNormal="100" zoomScaleSheetLayoutView="100" workbookViewId="0">
      <selection activeCell="U15" sqref="U15"/>
    </sheetView>
  </sheetViews>
  <sheetFormatPr defaultRowHeight="12.75"/>
  <cols>
    <col min="1" max="3" width="2.7109375" style="4" customWidth="1"/>
    <col min="4" max="4" width="32.42578125" style="4" customWidth="1"/>
    <col min="5" max="5" width="2.7109375" style="11" customWidth="1"/>
    <col min="6" max="6" width="3.140625" style="5" customWidth="1"/>
    <col min="7" max="7" width="7.7109375" style="6" customWidth="1"/>
    <col min="8" max="8" width="9.140625" style="4" customWidth="1"/>
    <col min="9" max="10" width="8.42578125" style="4" customWidth="1"/>
    <col min="11" max="11" width="36.85546875" style="4" customWidth="1"/>
    <col min="12" max="14" width="4.28515625" style="4" customWidth="1"/>
    <col min="15" max="30" width="9.140625" style="210"/>
    <col min="31" max="16384" width="9.140625" style="3"/>
  </cols>
  <sheetData>
    <row r="1" spans="1:30" s="96" customFormat="1" ht="30.75" customHeight="1">
      <c r="A1" s="94"/>
      <c r="B1" s="95"/>
      <c r="C1" s="146"/>
      <c r="E1" s="97"/>
      <c r="F1" s="98"/>
      <c r="G1" s="98"/>
      <c r="H1" s="99"/>
      <c r="I1" s="36"/>
      <c r="J1" s="36"/>
      <c r="K1" s="577" t="s">
        <v>98</v>
      </c>
      <c r="L1" s="577"/>
      <c r="M1" s="577"/>
      <c r="N1" s="578"/>
      <c r="O1" s="361"/>
      <c r="P1" s="361"/>
      <c r="Q1" s="361"/>
      <c r="R1" s="361"/>
      <c r="S1" s="361"/>
      <c r="T1" s="361"/>
      <c r="U1" s="361"/>
      <c r="V1" s="361"/>
      <c r="W1" s="361"/>
      <c r="X1" s="361"/>
      <c r="Y1" s="361"/>
      <c r="Z1" s="361"/>
      <c r="AA1" s="361"/>
      <c r="AB1" s="361"/>
      <c r="AC1" s="361"/>
      <c r="AD1" s="361"/>
    </row>
    <row r="2" spans="1:30" s="96" customFormat="1" ht="15.75" customHeight="1">
      <c r="A2" s="94"/>
      <c r="B2" s="95"/>
      <c r="C2" s="146"/>
      <c r="E2" s="97"/>
      <c r="F2" s="98"/>
      <c r="G2" s="98"/>
      <c r="H2" s="99"/>
      <c r="I2" s="36"/>
      <c r="J2" s="36"/>
      <c r="K2" s="365" t="s">
        <v>97</v>
      </c>
      <c r="L2" s="365"/>
      <c r="M2" s="365"/>
      <c r="N2" s="366"/>
      <c r="O2" s="361"/>
      <c r="P2" s="361"/>
      <c r="Q2" s="361"/>
      <c r="R2" s="361"/>
      <c r="S2" s="361"/>
      <c r="T2" s="361"/>
      <c r="U2" s="361"/>
      <c r="V2" s="361"/>
      <c r="W2" s="361"/>
      <c r="X2" s="361"/>
      <c r="Y2" s="361"/>
      <c r="Z2" s="361"/>
      <c r="AA2" s="361"/>
      <c r="AB2" s="361"/>
      <c r="AC2" s="361"/>
      <c r="AD2" s="361"/>
    </row>
    <row r="3" spans="1:30" s="96" customFormat="1" ht="11.25" customHeight="1">
      <c r="A3" s="94"/>
      <c r="B3" s="95"/>
      <c r="C3" s="146"/>
      <c r="E3" s="97"/>
      <c r="F3" s="98"/>
      <c r="G3" s="98"/>
      <c r="H3" s="99"/>
      <c r="I3" s="36"/>
      <c r="J3" s="36"/>
      <c r="K3" s="317"/>
      <c r="L3" s="317"/>
      <c r="M3" s="317"/>
      <c r="O3" s="361"/>
      <c r="P3" s="361"/>
      <c r="Q3" s="361"/>
      <c r="R3" s="361"/>
      <c r="S3" s="361"/>
      <c r="T3" s="361"/>
      <c r="U3" s="361"/>
      <c r="V3" s="361"/>
      <c r="W3" s="361"/>
      <c r="X3" s="361"/>
      <c r="Y3" s="361"/>
      <c r="Z3" s="361"/>
      <c r="AA3" s="361"/>
      <c r="AB3" s="361"/>
      <c r="AC3" s="361"/>
      <c r="AD3" s="361"/>
    </row>
    <row r="4" spans="1:30" s="63" customFormat="1" ht="11.25" customHeight="1">
      <c r="C4" s="142"/>
      <c r="K4" s="332"/>
      <c r="L4" s="333"/>
      <c r="M4" s="333"/>
      <c r="O4" s="362"/>
      <c r="P4" s="362"/>
      <c r="Q4" s="362"/>
      <c r="R4" s="362"/>
      <c r="S4" s="362"/>
      <c r="T4" s="362"/>
      <c r="U4" s="362"/>
      <c r="V4" s="362"/>
      <c r="W4" s="362"/>
      <c r="X4" s="362"/>
      <c r="Y4" s="362"/>
      <c r="Z4" s="362"/>
      <c r="AA4" s="362"/>
      <c r="AB4" s="362"/>
      <c r="AC4" s="362"/>
      <c r="AD4" s="362"/>
    </row>
    <row r="5" spans="1:30" s="4" customFormat="1" ht="15" customHeight="1">
      <c r="A5" s="329"/>
      <c r="B5" s="329"/>
      <c r="C5" s="143"/>
      <c r="D5" s="574" t="s">
        <v>96</v>
      </c>
      <c r="E5" s="574"/>
      <c r="F5" s="574"/>
      <c r="G5" s="574"/>
      <c r="H5" s="574"/>
      <c r="I5" s="574"/>
      <c r="J5" s="574"/>
      <c r="K5" s="574"/>
      <c r="L5" s="329"/>
      <c r="M5" s="329"/>
      <c r="O5" s="8"/>
      <c r="P5" s="8"/>
      <c r="Q5" s="8"/>
      <c r="R5" s="8"/>
      <c r="S5" s="8"/>
      <c r="T5" s="8"/>
      <c r="U5" s="8"/>
      <c r="V5" s="8"/>
      <c r="W5" s="8"/>
      <c r="X5" s="8"/>
      <c r="Y5" s="8"/>
      <c r="Z5" s="8"/>
      <c r="AA5" s="8"/>
      <c r="AB5" s="8"/>
      <c r="AC5" s="8"/>
      <c r="AD5" s="8"/>
    </row>
    <row r="6" spans="1:30" ht="15.75" customHeight="1">
      <c r="A6" s="575" t="s">
        <v>29</v>
      </c>
      <c r="B6" s="575"/>
      <c r="C6" s="575"/>
      <c r="D6" s="575"/>
      <c r="E6" s="575"/>
      <c r="F6" s="575"/>
      <c r="G6" s="575"/>
      <c r="H6" s="575"/>
      <c r="I6" s="575"/>
      <c r="J6" s="575"/>
      <c r="K6" s="575"/>
      <c r="L6" s="330"/>
      <c r="M6" s="330"/>
      <c r="N6" s="3"/>
    </row>
    <row r="7" spans="1:30" ht="16.5" customHeight="1">
      <c r="A7" s="576" t="s">
        <v>18</v>
      </c>
      <c r="B7" s="576"/>
      <c r="C7" s="576"/>
      <c r="D7" s="576"/>
      <c r="E7" s="576"/>
      <c r="F7" s="576"/>
      <c r="G7" s="576"/>
      <c r="H7" s="576"/>
      <c r="I7" s="576"/>
      <c r="J7" s="576"/>
      <c r="K7" s="576"/>
      <c r="L7" s="331"/>
      <c r="M7" s="331"/>
      <c r="N7" s="1"/>
    </row>
    <row r="8" spans="1:30" ht="15" customHeight="1" thickBot="1">
      <c r="C8" s="144"/>
      <c r="K8" s="334"/>
      <c r="L8" s="64" t="s">
        <v>39</v>
      </c>
      <c r="M8" s="91"/>
      <c r="N8" s="3"/>
    </row>
    <row r="9" spans="1:30" ht="36.75" customHeight="1">
      <c r="A9" s="628" t="s">
        <v>30</v>
      </c>
      <c r="B9" s="619" t="s">
        <v>0</v>
      </c>
      <c r="C9" s="619" t="s">
        <v>1</v>
      </c>
      <c r="D9" s="631" t="s">
        <v>12</v>
      </c>
      <c r="E9" s="619" t="s">
        <v>2</v>
      </c>
      <c r="F9" s="622" t="s">
        <v>3</v>
      </c>
      <c r="G9" s="625" t="s">
        <v>4</v>
      </c>
      <c r="H9" s="609" t="s">
        <v>64</v>
      </c>
      <c r="I9" s="609" t="s">
        <v>48</v>
      </c>
      <c r="J9" s="609" t="s">
        <v>61</v>
      </c>
      <c r="K9" s="612" t="s">
        <v>11</v>
      </c>
      <c r="L9" s="613"/>
      <c r="M9" s="613"/>
      <c r="N9" s="614"/>
    </row>
    <row r="10" spans="1:30" ht="21.75" customHeight="1">
      <c r="A10" s="629"/>
      <c r="B10" s="620"/>
      <c r="C10" s="620"/>
      <c r="D10" s="632"/>
      <c r="E10" s="620"/>
      <c r="F10" s="623"/>
      <c r="G10" s="626"/>
      <c r="H10" s="610"/>
      <c r="I10" s="610"/>
      <c r="J10" s="610"/>
      <c r="K10" s="615" t="s">
        <v>12</v>
      </c>
      <c r="L10" s="617" t="s">
        <v>37</v>
      </c>
      <c r="M10" s="617"/>
      <c r="N10" s="618"/>
    </row>
    <row r="11" spans="1:30" ht="54" customHeight="1" thickBot="1">
      <c r="A11" s="630"/>
      <c r="B11" s="621"/>
      <c r="C11" s="621"/>
      <c r="D11" s="633"/>
      <c r="E11" s="621"/>
      <c r="F11" s="624"/>
      <c r="G11" s="627"/>
      <c r="H11" s="611"/>
      <c r="I11" s="611"/>
      <c r="J11" s="611"/>
      <c r="K11" s="616"/>
      <c r="L11" s="51" t="s">
        <v>40</v>
      </c>
      <c r="M11" s="51" t="s">
        <v>47</v>
      </c>
      <c r="N11" s="52" t="s">
        <v>62</v>
      </c>
    </row>
    <row r="12" spans="1:30" s="10" customFormat="1" ht="15" customHeight="1">
      <c r="A12" s="635" t="s">
        <v>24</v>
      </c>
      <c r="B12" s="636"/>
      <c r="C12" s="636"/>
      <c r="D12" s="636"/>
      <c r="E12" s="636"/>
      <c r="F12" s="636"/>
      <c r="G12" s="636"/>
      <c r="H12" s="636"/>
      <c r="I12" s="636"/>
      <c r="J12" s="636"/>
      <c r="K12" s="636"/>
      <c r="L12" s="53"/>
      <c r="M12" s="53"/>
      <c r="N12" s="54"/>
      <c r="O12" s="363"/>
      <c r="P12" s="363"/>
      <c r="Q12" s="363"/>
      <c r="R12" s="363"/>
      <c r="S12" s="363"/>
      <c r="T12" s="363"/>
      <c r="U12" s="363"/>
      <c r="V12" s="363"/>
      <c r="W12" s="363"/>
      <c r="X12" s="363"/>
      <c r="Y12" s="363"/>
      <c r="Z12" s="363"/>
      <c r="AA12" s="363"/>
      <c r="AB12" s="363"/>
      <c r="AC12" s="363"/>
      <c r="AD12" s="363"/>
    </row>
    <row r="13" spans="1:30" s="10" customFormat="1" ht="14.25" customHeight="1">
      <c r="A13" s="640" t="s">
        <v>36</v>
      </c>
      <c r="B13" s="641"/>
      <c r="C13" s="641"/>
      <c r="D13" s="641"/>
      <c r="E13" s="641"/>
      <c r="F13" s="641"/>
      <c r="G13" s="641"/>
      <c r="H13" s="641"/>
      <c r="I13" s="641"/>
      <c r="J13" s="641"/>
      <c r="K13" s="641"/>
      <c r="L13" s="325"/>
      <c r="M13" s="325"/>
      <c r="N13" s="37"/>
      <c r="O13" s="363"/>
      <c r="P13" s="363"/>
      <c r="Q13" s="363"/>
      <c r="R13" s="363"/>
      <c r="S13" s="363"/>
      <c r="T13" s="363"/>
      <c r="U13" s="363"/>
      <c r="V13" s="363"/>
      <c r="W13" s="363"/>
      <c r="X13" s="363"/>
      <c r="Y13" s="363"/>
      <c r="Z13" s="363"/>
      <c r="AA13" s="363"/>
      <c r="AB13" s="363"/>
      <c r="AC13" s="363"/>
      <c r="AD13" s="363"/>
    </row>
    <row r="14" spans="1:30" ht="15.75" customHeight="1">
      <c r="A14" s="14" t="s">
        <v>5</v>
      </c>
      <c r="B14" s="642" t="s">
        <v>25</v>
      </c>
      <c r="C14" s="643"/>
      <c r="D14" s="643"/>
      <c r="E14" s="643"/>
      <c r="F14" s="643"/>
      <c r="G14" s="643"/>
      <c r="H14" s="643"/>
      <c r="I14" s="643"/>
      <c r="J14" s="643"/>
      <c r="K14" s="643"/>
      <c r="L14" s="326"/>
      <c r="M14" s="326"/>
      <c r="N14" s="38"/>
    </row>
    <row r="15" spans="1:30" ht="15" customHeight="1">
      <c r="A15" s="15" t="s">
        <v>5</v>
      </c>
      <c r="B15" s="13" t="s">
        <v>5</v>
      </c>
      <c r="C15" s="644" t="s">
        <v>26</v>
      </c>
      <c r="D15" s="645"/>
      <c r="E15" s="645"/>
      <c r="F15" s="645"/>
      <c r="G15" s="645"/>
      <c r="H15" s="645"/>
      <c r="I15" s="645"/>
      <c r="J15" s="645"/>
      <c r="K15" s="645"/>
      <c r="L15" s="327"/>
      <c r="M15" s="327"/>
      <c r="N15" s="39"/>
    </row>
    <row r="16" spans="1:30" ht="25.5" customHeight="1">
      <c r="A16" s="328" t="s">
        <v>5</v>
      </c>
      <c r="B16" s="321" t="s">
        <v>5</v>
      </c>
      <c r="C16" s="322" t="s">
        <v>5</v>
      </c>
      <c r="D16" s="205" t="s">
        <v>53</v>
      </c>
      <c r="E16" s="364" t="s">
        <v>93</v>
      </c>
      <c r="F16" s="206" t="s">
        <v>28</v>
      </c>
      <c r="G16" s="33" t="s">
        <v>22</v>
      </c>
      <c r="H16" s="26">
        <f>144.6-8.2</f>
        <v>136.4</v>
      </c>
      <c r="I16" s="26">
        <v>164.7</v>
      </c>
      <c r="J16" s="26">
        <v>161.19999999999999</v>
      </c>
      <c r="K16" s="131"/>
      <c r="L16" s="126"/>
      <c r="M16" s="192"/>
      <c r="N16" s="22"/>
    </row>
    <row r="17" spans="1:30" ht="30.75" customHeight="1">
      <c r="A17" s="328"/>
      <c r="B17" s="321"/>
      <c r="C17" s="134"/>
      <c r="D17" s="568" t="s">
        <v>71</v>
      </c>
      <c r="E17" s="648" t="s">
        <v>68</v>
      </c>
      <c r="F17" s="226"/>
      <c r="G17" s="166"/>
      <c r="H17" s="117"/>
      <c r="I17" s="117"/>
      <c r="J17" s="117"/>
      <c r="K17" s="233" t="s">
        <v>103</v>
      </c>
      <c r="L17" s="234">
        <v>22</v>
      </c>
      <c r="M17" s="234">
        <v>25</v>
      </c>
      <c r="N17" s="269">
        <v>25</v>
      </c>
    </row>
    <row r="18" spans="1:30" ht="40.5" customHeight="1">
      <c r="A18" s="328"/>
      <c r="B18" s="321"/>
      <c r="C18" s="134"/>
      <c r="D18" s="646"/>
      <c r="E18" s="649"/>
      <c r="F18" s="319"/>
      <c r="G18" s="32"/>
      <c r="H18" s="27"/>
      <c r="I18" s="27"/>
      <c r="J18" s="27"/>
      <c r="K18" s="235" t="s">
        <v>87</v>
      </c>
      <c r="L18" s="232">
        <v>5</v>
      </c>
      <c r="M18" s="232">
        <v>5</v>
      </c>
      <c r="N18" s="270">
        <v>5</v>
      </c>
    </row>
    <row r="19" spans="1:30" ht="44.25" customHeight="1">
      <c r="A19" s="328"/>
      <c r="B19" s="321"/>
      <c r="C19" s="134"/>
      <c r="D19" s="646"/>
      <c r="E19" s="649"/>
      <c r="F19" s="319"/>
      <c r="G19" s="32"/>
      <c r="H19" s="27"/>
      <c r="I19" s="27"/>
      <c r="J19" s="27"/>
      <c r="K19" s="235" t="s">
        <v>104</v>
      </c>
      <c r="L19" s="232">
        <v>10</v>
      </c>
      <c r="M19" s="232">
        <v>10</v>
      </c>
      <c r="N19" s="270">
        <v>10</v>
      </c>
    </row>
    <row r="20" spans="1:30" ht="37.5" customHeight="1">
      <c r="A20" s="328"/>
      <c r="B20" s="321"/>
      <c r="C20" s="134"/>
      <c r="D20" s="646"/>
      <c r="E20" s="649"/>
      <c r="F20" s="319"/>
      <c r="G20" s="32"/>
      <c r="H20" s="27"/>
      <c r="I20" s="27"/>
      <c r="J20" s="27"/>
      <c r="K20" s="235" t="s">
        <v>88</v>
      </c>
      <c r="L20" s="232">
        <v>10</v>
      </c>
      <c r="M20" s="232">
        <v>10</v>
      </c>
      <c r="N20" s="270">
        <v>10</v>
      </c>
    </row>
    <row r="21" spans="1:30" ht="53.25" customHeight="1">
      <c r="A21" s="328"/>
      <c r="B21" s="321"/>
      <c r="C21" s="134"/>
      <c r="D21" s="647"/>
      <c r="E21" s="650"/>
      <c r="F21" s="319"/>
      <c r="G21" s="32"/>
      <c r="H21" s="27"/>
      <c r="I21" s="27"/>
      <c r="J21" s="27"/>
      <c r="K21" s="343" t="s">
        <v>69</v>
      </c>
      <c r="L21" s="346">
        <v>3</v>
      </c>
      <c r="M21" s="236">
        <v>5</v>
      </c>
      <c r="N21" s="271">
        <v>5</v>
      </c>
    </row>
    <row r="22" spans="1:30" ht="15.75" customHeight="1">
      <c r="A22" s="638"/>
      <c r="B22" s="639"/>
      <c r="C22" s="599"/>
      <c r="D22" s="601" t="s">
        <v>70</v>
      </c>
      <c r="E22" s="570" t="s">
        <v>92</v>
      </c>
      <c r="F22" s="637"/>
      <c r="G22" s="24"/>
      <c r="H22" s="27"/>
      <c r="I22" s="27"/>
      <c r="J22" s="27"/>
      <c r="K22" s="344" t="s">
        <v>76</v>
      </c>
      <c r="L22" s="132" t="s">
        <v>94</v>
      </c>
      <c r="M22" s="256" t="s">
        <v>94</v>
      </c>
      <c r="N22" s="93" t="s">
        <v>94</v>
      </c>
    </row>
    <row r="23" spans="1:30" ht="27" customHeight="1">
      <c r="A23" s="638"/>
      <c r="B23" s="639"/>
      <c r="C23" s="599"/>
      <c r="D23" s="601"/>
      <c r="E23" s="570"/>
      <c r="F23" s="637"/>
      <c r="G23" s="24"/>
      <c r="H23" s="27"/>
      <c r="I23" s="49"/>
      <c r="J23" s="27"/>
      <c r="K23" s="247" t="s">
        <v>72</v>
      </c>
      <c r="L23" s="237">
        <v>12</v>
      </c>
      <c r="M23" s="237">
        <v>12</v>
      </c>
      <c r="N23" s="272">
        <v>12</v>
      </c>
    </row>
    <row r="24" spans="1:30" ht="27.75" customHeight="1">
      <c r="A24" s="638"/>
      <c r="B24" s="639"/>
      <c r="C24" s="599"/>
      <c r="D24" s="601"/>
      <c r="E24" s="570"/>
      <c r="F24" s="637"/>
      <c r="G24" s="24"/>
      <c r="H24" s="27"/>
      <c r="I24" s="49"/>
      <c r="J24" s="27"/>
      <c r="K24" s="247" t="s">
        <v>82</v>
      </c>
      <c r="L24" s="237" t="s">
        <v>95</v>
      </c>
      <c r="M24" s="237" t="s">
        <v>95</v>
      </c>
      <c r="N24" s="272" t="s">
        <v>95</v>
      </c>
    </row>
    <row r="25" spans="1:30" ht="27" customHeight="1">
      <c r="A25" s="638"/>
      <c r="B25" s="639"/>
      <c r="C25" s="599"/>
      <c r="D25" s="601"/>
      <c r="E25" s="570"/>
      <c r="F25" s="637"/>
      <c r="G25" s="24"/>
      <c r="H25" s="27"/>
      <c r="I25" s="49"/>
      <c r="J25" s="27"/>
      <c r="K25" s="244" t="s">
        <v>75</v>
      </c>
      <c r="L25" s="245" t="s">
        <v>50</v>
      </c>
      <c r="M25" s="245" t="s">
        <v>50</v>
      </c>
      <c r="N25" s="273" t="s">
        <v>50</v>
      </c>
    </row>
    <row r="26" spans="1:30" ht="27" customHeight="1">
      <c r="A26" s="356"/>
      <c r="B26" s="357"/>
      <c r="C26" s="358"/>
      <c r="D26" s="359" t="s">
        <v>78</v>
      </c>
      <c r="E26" s="355"/>
      <c r="F26" s="360"/>
      <c r="G26" s="34"/>
      <c r="H26" s="27"/>
      <c r="I26" s="45"/>
      <c r="J26" s="27"/>
      <c r="K26" s="345" t="s">
        <v>99</v>
      </c>
      <c r="L26" s="240" t="s">
        <v>89</v>
      </c>
      <c r="M26" s="240" t="s">
        <v>28</v>
      </c>
      <c r="N26" s="226" t="s">
        <v>28</v>
      </c>
    </row>
    <row r="27" spans="1:30" ht="15" customHeight="1">
      <c r="A27" s="597"/>
      <c r="B27" s="598"/>
      <c r="C27" s="599"/>
      <c r="D27" s="600" t="s">
        <v>67</v>
      </c>
      <c r="E27" s="569"/>
      <c r="F27" s="651"/>
      <c r="G27" s="34"/>
      <c r="H27" s="27"/>
      <c r="I27" s="45"/>
      <c r="J27" s="27"/>
      <c r="K27" s="227" t="s">
        <v>66</v>
      </c>
      <c r="L27" s="228"/>
      <c r="M27" s="225">
        <v>1</v>
      </c>
      <c r="N27" s="223"/>
    </row>
    <row r="28" spans="1:30" ht="22.5" customHeight="1">
      <c r="A28" s="597"/>
      <c r="B28" s="598"/>
      <c r="C28" s="599"/>
      <c r="D28" s="601"/>
      <c r="E28" s="570"/>
      <c r="F28" s="637"/>
      <c r="G28" s="35"/>
      <c r="H28" s="26"/>
      <c r="I28" s="229"/>
      <c r="J28" s="230"/>
      <c r="K28" s="342"/>
      <c r="L28" s="443"/>
      <c r="M28" s="444"/>
      <c r="N28" s="445"/>
    </row>
    <row r="29" spans="1:30" s="20" customFormat="1" ht="15.75" customHeight="1" thickBot="1">
      <c r="A29" s="138"/>
      <c r="B29" s="139"/>
      <c r="C29" s="87"/>
      <c r="D29" s="147"/>
      <c r="E29" s="151"/>
      <c r="F29" s="152"/>
      <c r="G29" s="88" t="s">
        <v>6</v>
      </c>
      <c r="H29" s="57">
        <f>SUM(H16:H28)</f>
        <v>136.4</v>
      </c>
      <c r="I29" s="57">
        <f>SUM(I16:I28)</f>
        <v>164.7</v>
      </c>
      <c r="J29" s="57">
        <f>SUM(J16:J28)</f>
        <v>161.19999999999999</v>
      </c>
      <c r="K29" s="148"/>
      <c r="L29" s="149"/>
      <c r="M29" s="149"/>
      <c r="N29" s="150"/>
      <c r="O29" s="210"/>
      <c r="P29" s="210"/>
      <c r="Q29" s="210"/>
      <c r="R29" s="210"/>
      <c r="S29" s="210"/>
      <c r="T29" s="210"/>
      <c r="U29" s="210"/>
      <c r="V29" s="210"/>
      <c r="W29" s="210"/>
      <c r="X29" s="210"/>
      <c r="Y29" s="210"/>
      <c r="Z29" s="210"/>
      <c r="AA29" s="210"/>
      <c r="AB29" s="210"/>
      <c r="AC29" s="210"/>
      <c r="AD29" s="210"/>
    </row>
    <row r="30" spans="1:30" ht="14.25" customHeight="1" thickBot="1">
      <c r="A30" s="17" t="s">
        <v>5</v>
      </c>
      <c r="B30" s="7" t="s">
        <v>5</v>
      </c>
      <c r="C30" s="602" t="s">
        <v>8</v>
      </c>
      <c r="D30" s="602"/>
      <c r="E30" s="602"/>
      <c r="F30" s="602"/>
      <c r="G30" s="603"/>
      <c r="H30" s="29">
        <f t="shared" ref="H30:J31" si="0">H29</f>
        <v>136.4</v>
      </c>
      <c r="I30" s="46">
        <f t="shared" si="0"/>
        <v>164.7</v>
      </c>
      <c r="J30" s="29">
        <f t="shared" si="0"/>
        <v>161.19999999999999</v>
      </c>
      <c r="K30" s="340"/>
      <c r="L30" s="341"/>
      <c r="M30" s="341"/>
      <c r="N30" s="42"/>
    </row>
    <row r="31" spans="1:30" ht="14.25" customHeight="1" thickBot="1">
      <c r="A31" s="17" t="s">
        <v>5</v>
      </c>
      <c r="B31" s="580" t="s">
        <v>9</v>
      </c>
      <c r="C31" s="581"/>
      <c r="D31" s="581"/>
      <c r="E31" s="581"/>
      <c r="F31" s="581"/>
      <c r="G31" s="604"/>
      <c r="H31" s="30">
        <f t="shared" si="0"/>
        <v>136.4</v>
      </c>
      <c r="I31" s="47">
        <f t="shared" si="0"/>
        <v>164.7</v>
      </c>
      <c r="J31" s="30">
        <f t="shared" si="0"/>
        <v>161.19999999999999</v>
      </c>
      <c r="K31" s="335"/>
      <c r="L31" s="336"/>
      <c r="M31" s="336"/>
      <c r="N31" s="41"/>
    </row>
    <row r="32" spans="1:30" ht="15.75" customHeight="1" thickBot="1">
      <c r="A32" s="18" t="s">
        <v>7</v>
      </c>
      <c r="B32" s="605" t="s">
        <v>46</v>
      </c>
      <c r="C32" s="606"/>
      <c r="D32" s="606"/>
      <c r="E32" s="606"/>
      <c r="F32" s="606"/>
      <c r="G32" s="606"/>
      <c r="H32" s="606"/>
      <c r="I32" s="606"/>
      <c r="J32" s="606"/>
      <c r="K32" s="606"/>
      <c r="L32" s="323"/>
      <c r="M32" s="323"/>
      <c r="N32" s="44"/>
    </row>
    <row r="33" spans="1:30" ht="15.75" customHeight="1" thickBot="1">
      <c r="A33" s="16" t="s">
        <v>7</v>
      </c>
      <c r="B33" s="7" t="s">
        <v>5</v>
      </c>
      <c r="C33" s="607" t="s">
        <v>27</v>
      </c>
      <c r="D33" s="608"/>
      <c r="E33" s="608"/>
      <c r="F33" s="608"/>
      <c r="G33" s="608"/>
      <c r="H33" s="608"/>
      <c r="I33" s="608"/>
      <c r="J33" s="608"/>
      <c r="K33" s="608"/>
      <c r="L33" s="324"/>
      <c r="M33" s="324"/>
      <c r="N33" s="40"/>
    </row>
    <row r="34" spans="1:30" ht="15" customHeight="1">
      <c r="A34" s="652" t="s">
        <v>7</v>
      </c>
      <c r="B34" s="653" t="s">
        <v>5</v>
      </c>
      <c r="C34" s="572" t="s">
        <v>5</v>
      </c>
      <c r="D34" s="541" t="s">
        <v>43</v>
      </c>
      <c r="E34" s="593" t="s">
        <v>91</v>
      </c>
      <c r="F34" s="595" t="s">
        <v>28</v>
      </c>
      <c r="G34" s="162" t="s">
        <v>22</v>
      </c>
      <c r="H34" s="163">
        <f>159.5+10.7</f>
        <v>170.2</v>
      </c>
      <c r="I34" s="163">
        <v>173.6</v>
      </c>
      <c r="J34" s="164">
        <v>173.6</v>
      </c>
      <c r="K34" s="347"/>
      <c r="L34" s="348"/>
      <c r="M34" s="348"/>
      <c r="N34" s="349"/>
    </row>
    <row r="35" spans="1:30" ht="15.75" customHeight="1">
      <c r="A35" s="597"/>
      <c r="B35" s="639"/>
      <c r="C35" s="573"/>
      <c r="D35" s="542"/>
      <c r="E35" s="570"/>
      <c r="F35" s="596"/>
      <c r="G35" s="350" t="s">
        <v>54</v>
      </c>
      <c r="H35" s="48">
        <f>39.9+2.7</f>
        <v>42.6</v>
      </c>
      <c r="I35" s="48"/>
      <c r="J35" s="26"/>
      <c r="K35" s="351"/>
      <c r="L35" s="136"/>
      <c r="M35" s="136"/>
      <c r="N35" s="137"/>
    </row>
    <row r="36" spans="1:30" ht="34.5" customHeight="1">
      <c r="A36" s="597"/>
      <c r="B36" s="639"/>
      <c r="C36" s="573"/>
      <c r="D36" s="84" t="s">
        <v>35</v>
      </c>
      <c r="E36" s="594"/>
      <c r="F36" s="596"/>
      <c r="G36" s="156"/>
      <c r="H36" s="49"/>
      <c r="I36" s="49"/>
      <c r="J36" s="27"/>
      <c r="K36" s="249" t="s">
        <v>55</v>
      </c>
      <c r="L36" s="67">
        <v>1</v>
      </c>
      <c r="M36" s="67">
        <v>1</v>
      </c>
      <c r="N36" s="66">
        <v>1</v>
      </c>
    </row>
    <row r="37" spans="1:30" ht="25.5" customHeight="1">
      <c r="A37" s="320"/>
      <c r="B37" s="321"/>
      <c r="C37" s="145"/>
      <c r="D37" s="567" t="s">
        <v>79</v>
      </c>
      <c r="E37" s="569" t="s">
        <v>38</v>
      </c>
      <c r="F37" s="571"/>
      <c r="G37" s="34"/>
      <c r="H37" s="27"/>
      <c r="I37" s="49"/>
      <c r="J37" s="27"/>
      <c r="K37" s="590" t="s">
        <v>105</v>
      </c>
      <c r="L37" s="289">
        <v>120</v>
      </c>
      <c r="M37" s="289">
        <v>60</v>
      </c>
      <c r="N37" s="290">
        <v>60</v>
      </c>
    </row>
    <row r="38" spans="1:30" ht="29.25" customHeight="1">
      <c r="A38" s="320"/>
      <c r="B38" s="321"/>
      <c r="C38" s="145"/>
      <c r="D38" s="567"/>
      <c r="E38" s="570"/>
      <c r="F38" s="571"/>
      <c r="G38" s="34"/>
      <c r="H38" s="27"/>
      <c r="I38" s="49"/>
      <c r="J38" s="27"/>
      <c r="K38" s="591"/>
      <c r="L38" s="291"/>
      <c r="M38" s="291"/>
      <c r="N38" s="293"/>
    </row>
    <row r="39" spans="1:30" ht="25.5" customHeight="1">
      <c r="A39" s="320"/>
      <c r="B39" s="321"/>
      <c r="C39" s="145"/>
      <c r="D39" s="567"/>
      <c r="E39" s="570"/>
      <c r="F39" s="571"/>
      <c r="G39" s="34"/>
      <c r="H39" s="27"/>
      <c r="I39" s="49"/>
      <c r="J39" s="27"/>
      <c r="K39" s="352" t="s">
        <v>80</v>
      </c>
      <c r="L39" s="291">
        <v>1</v>
      </c>
      <c r="M39" s="291">
        <v>1</v>
      </c>
      <c r="N39" s="293">
        <v>1</v>
      </c>
    </row>
    <row r="40" spans="1:30" ht="37.5" customHeight="1">
      <c r="A40" s="320"/>
      <c r="B40" s="321"/>
      <c r="C40" s="145"/>
      <c r="D40" s="568"/>
      <c r="E40" s="570"/>
      <c r="F40" s="571"/>
      <c r="G40" s="35"/>
      <c r="H40" s="26"/>
      <c r="I40" s="48"/>
      <c r="J40" s="26"/>
      <c r="K40" s="353" t="s">
        <v>106</v>
      </c>
      <c r="L40" s="354">
        <v>12</v>
      </c>
      <c r="M40" s="354">
        <v>12</v>
      </c>
      <c r="N40" s="178">
        <v>12</v>
      </c>
    </row>
    <row r="41" spans="1:30" s="20" customFormat="1" ht="16.5" customHeight="1" thickBot="1">
      <c r="A41" s="138"/>
      <c r="B41" s="139"/>
      <c r="C41" s="87"/>
      <c r="D41" s="147"/>
      <c r="E41" s="151"/>
      <c r="F41" s="152"/>
      <c r="G41" s="88" t="s">
        <v>6</v>
      </c>
      <c r="H41" s="57">
        <f>SUM(H34:H40)</f>
        <v>212.8</v>
      </c>
      <c r="I41" s="57">
        <f t="shared" ref="I41:J41" si="1">SUM(I34:I40)</f>
        <v>173.6</v>
      </c>
      <c r="J41" s="57">
        <f t="shared" si="1"/>
        <v>173.6</v>
      </c>
      <c r="K41" s="148"/>
      <c r="L41" s="149"/>
      <c r="M41" s="149"/>
      <c r="N41" s="150"/>
      <c r="O41" s="210"/>
      <c r="P41" s="210"/>
      <c r="Q41" s="210"/>
      <c r="R41" s="210"/>
      <c r="S41" s="210"/>
      <c r="T41" s="210"/>
      <c r="U41" s="210"/>
      <c r="V41" s="210"/>
      <c r="W41" s="210"/>
      <c r="X41" s="210"/>
      <c r="Y41" s="210"/>
      <c r="Z41" s="210"/>
      <c r="AA41" s="210"/>
      <c r="AB41" s="210"/>
      <c r="AC41" s="210"/>
      <c r="AD41" s="210"/>
    </row>
    <row r="42" spans="1:30" ht="17.25" customHeight="1">
      <c r="A42" s="518" t="s">
        <v>7</v>
      </c>
      <c r="B42" s="520" t="s">
        <v>5</v>
      </c>
      <c r="C42" s="493" t="s">
        <v>7</v>
      </c>
      <c r="D42" s="523" t="s">
        <v>52</v>
      </c>
      <c r="E42" s="310" t="s">
        <v>93</v>
      </c>
      <c r="F42" s="521" t="s">
        <v>28</v>
      </c>
      <c r="G42" s="302" t="s">
        <v>22</v>
      </c>
      <c r="H42" s="304">
        <f>159-2.5+14</f>
        <v>170.5</v>
      </c>
      <c r="I42" s="304">
        <f>189+35.4</f>
        <v>224.4</v>
      </c>
      <c r="J42" s="304">
        <f>189+14.5</f>
        <v>203.5</v>
      </c>
      <c r="K42" s="154"/>
      <c r="L42" s="155"/>
      <c r="M42" s="305"/>
      <c r="N42" s="198"/>
    </row>
    <row r="43" spans="1:30" ht="15" customHeight="1">
      <c r="A43" s="519"/>
      <c r="B43" s="516"/>
      <c r="C43" s="145"/>
      <c r="D43" s="307"/>
      <c r="E43" s="311"/>
      <c r="F43" s="308"/>
      <c r="G43" s="153" t="s">
        <v>54</v>
      </c>
      <c r="H43" s="90">
        <f>8.2-2.7</f>
        <v>5.5</v>
      </c>
      <c r="I43" s="89"/>
      <c r="J43" s="89"/>
      <c r="K43" s="315"/>
      <c r="L43" s="67"/>
      <c r="M43" s="316"/>
      <c r="N43" s="279"/>
    </row>
    <row r="44" spans="1:30" ht="13.5" customHeight="1">
      <c r="A44" s="519"/>
      <c r="B44" s="516"/>
      <c r="C44" s="86"/>
      <c r="D44" s="568" t="s">
        <v>90</v>
      </c>
      <c r="E44" s="312" t="s">
        <v>93</v>
      </c>
      <c r="F44" s="571"/>
      <c r="G44" s="115"/>
      <c r="H44" s="117"/>
      <c r="I44" s="116"/>
      <c r="J44" s="116"/>
      <c r="K44" s="526" t="s">
        <v>83</v>
      </c>
      <c r="L44" s="125">
        <v>1</v>
      </c>
      <c r="M44" s="195">
        <v>1</v>
      </c>
      <c r="N44" s="179">
        <v>1</v>
      </c>
    </row>
    <row r="45" spans="1:30" ht="14.25" customHeight="1">
      <c r="A45" s="519"/>
      <c r="B45" s="516"/>
      <c r="C45" s="86"/>
      <c r="D45" s="592"/>
      <c r="E45" s="313"/>
      <c r="F45" s="571"/>
      <c r="G45" s="24"/>
      <c r="H45" s="27"/>
      <c r="I45" s="49"/>
      <c r="J45" s="27"/>
      <c r="K45" s="135"/>
      <c r="L45" s="119"/>
      <c r="M45" s="195"/>
      <c r="N45" s="179"/>
    </row>
    <row r="46" spans="1:30" ht="29.25" customHeight="1">
      <c r="A46" s="519"/>
      <c r="B46" s="516"/>
      <c r="C46" s="86"/>
      <c r="D46" s="517" t="s">
        <v>44</v>
      </c>
      <c r="E46" s="314" t="s">
        <v>93</v>
      </c>
      <c r="F46" s="571"/>
      <c r="G46" s="24"/>
      <c r="H46" s="27"/>
      <c r="I46" s="120"/>
      <c r="J46" s="120"/>
      <c r="K46" s="283" t="s">
        <v>57</v>
      </c>
      <c r="L46" s="127">
        <v>7</v>
      </c>
      <c r="M46" s="197">
        <v>7</v>
      </c>
      <c r="N46" s="128">
        <v>7</v>
      </c>
    </row>
    <row r="47" spans="1:30" ht="26.25" customHeight="1">
      <c r="A47" s="519"/>
      <c r="B47" s="516"/>
      <c r="C47" s="86"/>
      <c r="D47" s="517"/>
      <c r="E47" s="309"/>
      <c r="F47" s="571"/>
      <c r="G47" s="24"/>
      <c r="H47" s="27"/>
      <c r="I47" s="49"/>
      <c r="J47" s="27"/>
      <c r="K47" s="72" t="s">
        <v>45</v>
      </c>
      <c r="L47" s="129" t="s">
        <v>49</v>
      </c>
      <c r="M47" s="129" t="s">
        <v>49</v>
      </c>
      <c r="N47" s="130" t="s">
        <v>49</v>
      </c>
    </row>
    <row r="48" spans="1:30" ht="27.75" customHeight="1">
      <c r="A48" s="519"/>
      <c r="B48" s="516"/>
      <c r="C48" s="86"/>
      <c r="D48" s="517"/>
      <c r="E48" s="309"/>
      <c r="F48" s="571"/>
      <c r="G48" s="24"/>
      <c r="H48" s="27"/>
      <c r="I48" s="49"/>
      <c r="J48" s="27"/>
      <c r="K48" s="160" t="s">
        <v>42</v>
      </c>
      <c r="L48" s="187">
        <v>3</v>
      </c>
      <c r="M48" s="187">
        <v>3</v>
      </c>
      <c r="N48" s="188">
        <v>3</v>
      </c>
    </row>
    <row r="49" spans="1:30" ht="19.5" customHeight="1">
      <c r="A49" s="519"/>
      <c r="B49" s="516"/>
      <c r="C49" s="86"/>
      <c r="D49" s="587" t="s">
        <v>84</v>
      </c>
      <c r="E49" s="569"/>
      <c r="F49" s="571"/>
      <c r="G49" s="24"/>
      <c r="H49" s="27"/>
      <c r="I49" s="49"/>
      <c r="J49" s="27"/>
      <c r="K49" s="526" t="s">
        <v>85</v>
      </c>
      <c r="L49" s="257"/>
      <c r="M49" s="194">
        <v>3</v>
      </c>
      <c r="N49" s="199">
        <v>3</v>
      </c>
    </row>
    <row r="50" spans="1:30" ht="23.25" customHeight="1">
      <c r="A50" s="519"/>
      <c r="B50" s="516"/>
      <c r="C50" s="86"/>
      <c r="D50" s="588"/>
      <c r="E50" s="589"/>
      <c r="F50" s="571"/>
      <c r="G50" s="153"/>
      <c r="H50" s="90"/>
      <c r="I50" s="90"/>
      <c r="J50" s="90"/>
      <c r="K50" s="135"/>
      <c r="L50" s="70"/>
      <c r="M50" s="196"/>
      <c r="N50" s="200"/>
    </row>
    <row r="51" spans="1:30" ht="37.5" customHeight="1">
      <c r="A51" s="519"/>
      <c r="B51" s="516"/>
      <c r="C51" s="86"/>
      <c r="D51" s="522" t="s">
        <v>56</v>
      </c>
      <c r="E51" s="524"/>
      <c r="F51" s="525"/>
      <c r="G51" s="24"/>
      <c r="H51" s="27"/>
      <c r="I51" s="49"/>
      <c r="J51" s="27"/>
      <c r="K51" s="487" t="s">
        <v>51</v>
      </c>
      <c r="L51" s="488">
        <v>1</v>
      </c>
      <c r="M51" s="489"/>
      <c r="N51" s="199"/>
    </row>
    <row r="52" spans="1:30" ht="37.5" customHeight="1">
      <c r="A52" s="519"/>
      <c r="B52" s="516"/>
      <c r="C52" s="86"/>
      <c r="D52" s="587" t="s">
        <v>115</v>
      </c>
      <c r="E52" s="524"/>
      <c r="F52" s="525"/>
      <c r="G52" s="529"/>
      <c r="H52" s="530"/>
      <c r="I52" s="531"/>
      <c r="J52" s="530"/>
      <c r="K52" s="535" t="s">
        <v>114</v>
      </c>
      <c r="L52" s="257"/>
      <c r="M52" s="194"/>
      <c r="N52" s="199">
        <v>1</v>
      </c>
    </row>
    <row r="53" spans="1:30" s="20" customFormat="1" ht="16.5" customHeight="1" thickBot="1">
      <c r="A53" s="138"/>
      <c r="B53" s="139"/>
      <c r="C53" s="87"/>
      <c r="D53" s="634"/>
      <c r="E53" s="151"/>
      <c r="F53" s="152"/>
      <c r="G53" s="88" t="s">
        <v>6</v>
      </c>
      <c r="H53" s="57">
        <f>SUM(H42:H52)</f>
        <v>176</v>
      </c>
      <c r="I53" s="57">
        <f>SUM(I42:I52)</f>
        <v>224.4</v>
      </c>
      <c r="J53" s="57">
        <f>SUM(J42:J52)</f>
        <v>203.5</v>
      </c>
      <c r="K53" s="148"/>
      <c r="L53" s="149"/>
      <c r="M53" s="149"/>
      <c r="N53" s="150"/>
      <c r="O53" s="210"/>
      <c r="P53" s="210"/>
      <c r="Q53" s="210"/>
      <c r="R53" s="210"/>
      <c r="S53" s="210"/>
      <c r="T53" s="210"/>
      <c r="U53" s="210"/>
      <c r="V53" s="210"/>
      <c r="W53" s="210"/>
      <c r="X53" s="210"/>
      <c r="Y53" s="210"/>
      <c r="Z53" s="210"/>
      <c r="AA53" s="210"/>
      <c r="AB53" s="210"/>
      <c r="AC53" s="210"/>
      <c r="AD53" s="210"/>
    </row>
    <row r="54" spans="1:30" ht="14.25" customHeight="1" thickBot="1">
      <c r="A54" s="140" t="s">
        <v>7</v>
      </c>
      <c r="B54" s="141" t="s">
        <v>5</v>
      </c>
      <c r="C54" s="585" t="s">
        <v>8</v>
      </c>
      <c r="D54" s="586"/>
      <c r="E54" s="586"/>
      <c r="F54" s="586"/>
      <c r="G54" s="586"/>
      <c r="H54" s="527">
        <f>H53+H41</f>
        <v>388.8</v>
      </c>
      <c r="I54" s="527">
        <f>I53+I41</f>
        <v>398</v>
      </c>
      <c r="J54" s="527">
        <f>J53+J41</f>
        <v>377.1</v>
      </c>
      <c r="K54" s="71"/>
      <c r="L54" s="92"/>
      <c r="M54" s="92"/>
      <c r="N54" s="101"/>
    </row>
    <row r="55" spans="1:30" ht="14.25" customHeight="1" thickBot="1">
      <c r="A55" s="16" t="s">
        <v>7</v>
      </c>
      <c r="B55" s="580" t="s">
        <v>9</v>
      </c>
      <c r="C55" s="581"/>
      <c r="D55" s="581"/>
      <c r="E55" s="581"/>
      <c r="F55" s="581"/>
      <c r="G55" s="581"/>
      <c r="H55" s="30">
        <f t="shared" ref="H55:J55" si="2">H54</f>
        <v>388.8</v>
      </c>
      <c r="I55" s="30">
        <f t="shared" si="2"/>
        <v>398</v>
      </c>
      <c r="J55" s="30">
        <f t="shared" si="2"/>
        <v>377.1</v>
      </c>
      <c r="K55" s="335"/>
      <c r="L55" s="336"/>
      <c r="M55" s="336"/>
      <c r="N55" s="41"/>
    </row>
    <row r="56" spans="1:30" ht="14.25" customHeight="1" thickBot="1">
      <c r="A56" s="12" t="s">
        <v>5</v>
      </c>
      <c r="B56" s="582" t="s">
        <v>17</v>
      </c>
      <c r="C56" s="583"/>
      <c r="D56" s="583"/>
      <c r="E56" s="583"/>
      <c r="F56" s="583"/>
      <c r="G56" s="583"/>
      <c r="H56" s="31">
        <f>H55+H31</f>
        <v>525.20000000000005</v>
      </c>
      <c r="I56" s="31">
        <f>I55+I31</f>
        <v>562.70000000000005</v>
      </c>
      <c r="J56" s="31">
        <f>J55+J31</f>
        <v>538.29999999999995</v>
      </c>
      <c r="K56" s="338"/>
      <c r="L56" s="339"/>
      <c r="M56" s="339"/>
      <c r="N56" s="43"/>
    </row>
    <row r="57" spans="1:30" s="8" customFormat="1" ht="17.25" customHeight="1">
      <c r="A57" s="584"/>
      <c r="B57" s="584"/>
      <c r="C57" s="584"/>
      <c r="D57" s="584"/>
      <c r="E57" s="584"/>
      <c r="F57" s="584"/>
      <c r="G57" s="584"/>
      <c r="H57" s="584"/>
      <c r="I57" s="584"/>
      <c r="J57" s="584"/>
      <c r="K57" s="584"/>
      <c r="L57" s="337"/>
      <c r="M57" s="337"/>
      <c r="N57" s="337"/>
    </row>
    <row r="58" spans="1:30" s="9" customFormat="1" ht="14.25" customHeight="1" thickBot="1">
      <c r="A58" s="579" t="s">
        <v>13</v>
      </c>
      <c r="B58" s="579"/>
      <c r="C58" s="579"/>
      <c r="D58" s="579"/>
      <c r="E58" s="579"/>
      <c r="F58" s="579"/>
      <c r="G58" s="579"/>
      <c r="H58" s="85"/>
      <c r="I58" s="85"/>
      <c r="J58" s="85"/>
      <c r="K58" s="2"/>
      <c r="L58" s="2"/>
      <c r="M58" s="2"/>
      <c r="N58" s="2"/>
      <c r="O58" s="8"/>
      <c r="P58" s="8"/>
      <c r="Q58" s="8"/>
      <c r="R58" s="8"/>
      <c r="S58" s="8"/>
      <c r="T58" s="8"/>
      <c r="U58" s="8"/>
      <c r="V58" s="8"/>
      <c r="W58" s="8"/>
      <c r="X58" s="8"/>
      <c r="Y58" s="8"/>
      <c r="Z58" s="8"/>
      <c r="AA58" s="8"/>
      <c r="AB58" s="8"/>
      <c r="AC58" s="8"/>
      <c r="AD58" s="8"/>
    </row>
    <row r="59" spans="1:30" ht="54" customHeight="1" thickBot="1">
      <c r="A59" s="552" t="s">
        <v>10</v>
      </c>
      <c r="B59" s="553"/>
      <c r="C59" s="553"/>
      <c r="D59" s="553"/>
      <c r="E59" s="553"/>
      <c r="F59" s="553"/>
      <c r="G59" s="554"/>
      <c r="H59" s="318" t="s">
        <v>102</v>
      </c>
      <c r="I59" s="161" t="s">
        <v>48</v>
      </c>
      <c r="J59" s="161" t="s">
        <v>61</v>
      </c>
      <c r="K59" s="36"/>
    </row>
    <row r="60" spans="1:30" ht="16.5" customHeight="1">
      <c r="A60" s="555" t="s">
        <v>14</v>
      </c>
      <c r="B60" s="556"/>
      <c r="C60" s="556"/>
      <c r="D60" s="556"/>
      <c r="E60" s="556"/>
      <c r="F60" s="556"/>
      <c r="G60" s="557"/>
      <c r="H60" s="73">
        <f>SUM(H61:H63)</f>
        <v>525.20000000000005</v>
      </c>
      <c r="I60" s="73">
        <f t="shared" ref="I60:J60" si="3">SUM(I61:I63)</f>
        <v>562.70000000000005</v>
      </c>
      <c r="J60" s="73">
        <f t="shared" si="3"/>
        <v>538.29999999999995</v>
      </c>
    </row>
    <row r="61" spans="1:30" ht="14.25" customHeight="1">
      <c r="A61" s="558" t="s">
        <v>19</v>
      </c>
      <c r="B61" s="559"/>
      <c r="C61" s="559"/>
      <c r="D61" s="559"/>
      <c r="E61" s="559"/>
      <c r="F61" s="559"/>
      <c r="G61" s="560"/>
      <c r="H61" s="190">
        <f>SUMIF(G13:G56,"SB",H13:H56)</f>
        <v>477.1</v>
      </c>
      <c r="I61" s="74">
        <f>SUMIF(G13:G56,"SB",I13:I56)</f>
        <v>562.70000000000005</v>
      </c>
      <c r="J61" s="74">
        <f>SUMIF(G13:G56,"SB",J13:J56)</f>
        <v>538.29999999999995</v>
      </c>
    </row>
    <row r="62" spans="1:30" ht="14.25" customHeight="1">
      <c r="A62" s="561" t="s">
        <v>20</v>
      </c>
      <c r="B62" s="562"/>
      <c r="C62" s="562"/>
      <c r="D62" s="562"/>
      <c r="E62" s="562"/>
      <c r="F62" s="562"/>
      <c r="G62" s="563"/>
      <c r="H62" s="74">
        <f>SUMIF(G27:G56,"SB(P)",H27:H56)</f>
        <v>0</v>
      </c>
      <c r="I62" s="74">
        <f>SUMIF(G27:G56,"SB(P)",I27:I56)</f>
        <v>0</v>
      </c>
      <c r="J62" s="74">
        <f>SUMIF(G27:G56,"SB(P)",J27:J56)</f>
        <v>0</v>
      </c>
      <c r="K62" s="36"/>
    </row>
    <row r="63" spans="1:30" ht="14.25" customHeight="1">
      <c r="A63" s="564" t="s">
        <v>54</v>
      </c>
      <c r="B63" s="565"/>
      <c r="C63" s="565"/>
      <c r="D63" s="565"/>
      <c r="E63" s="565"/>
      <c r="F63" s="565"/>
      <c r="G63" s="566"/>
      <c r="H63" s="191">
        <f>SUMIF(G13:G56,"SB(L)",H13:H56)</f>
        <v>48.1</v>
      </c>
      <c r="I63" s="191">
        <f>SUMIF(G13:G56,"SB(L)",I13:I56)</f>
        <v>0</v>
      </c>
      <c r="J63" s="157">
        <f>SUMIF(G13:G56,"SB(L)",J13:J56)</f>
        <v>0</v>
      </c>
      <c r="K63" s="36"/>
    </row>
    <row r="64" spans="1:30" ht="14.25" customHeight="1">
      <c r="A64" s="543" t="s">
        <v>15</v>
      </c>
      <c r="B64" s="544"/>
      <c r="C64" s="544"/>
      <c r="D64" s="544"/>
      <c r="E64" s="544"/>
      <c r="F64" s="544"/>
      <c r="G64" s="545"/>
      <c r="H64" s="75">
        <f>SUM(H65:H67)</f>
        <v>0</v>
      </c>
      <c r="I64" s="75">
        <f>SUM(I65:I67)</f>
        <v>0</v>
      </c>
      <c r="J64" s="75">
        <f>SUM(J65:J67)</f>
        <v>0</v>
      </c>
    </row>
    <row r="65" spans="1:30" ht="14.25" customHeight="1">
      <c r="A65" s="546" t="s">
        <v>21</v>
      </c>
      <c r="B65" s="547"/>
      <c r="C65" s="547"/>
      <c r="D65" s="547"/>
      <c r="E65" s="547"/>
      <c r="F65" s="547"/>
      <c r="G65" s="548"/>
      <c r="H65" s="74">
        <f>SUMIF(G27:G56,"ES",H27:H56)</f>
        <v>0</v>
      </c>
      <c r="I65" s="74">
        <f>SUMIF(G27:G56,"ES",I27:I56)</f>
        <v>0</v>
      </c>
      <c r="J65" s="74">
        <f>SUMIF(G27:G56,"ES",J27:J56)</f>
        <v>0</v>
      </c>
    </row>
    <row r="66" spans="1:30" ht="14.25" customHeight="1">
      <c r="A66" s="546" t="s">
        <v>34</v>
      </c>
      <c r="B66" s="547"/>
      <c r="C66" s="547"/>
      <c r="D66" s="547"/>
      <c r="E66" s="547"/>
      <c r="F66" s="547"/>
      <c r="G66" s="548"/>
      <c r="H66" s="74">
        <f>SUMIF(G27:G56,"KVJUD",H27:H56)</f>
        <v>0</v>
      </c>
      <c r="I66" s="74">
        <f>SUMIF(G27:G56,"KVJUD",I27:I56)</f>
        <v>0</v>
      </c>
      <c r="J66" s="74">
        <f>SUMIF(G27:G56,"KVJUD",J27:J56)</f>
        <v>0</v>
      </c>
    </row>
    <row r="67" spans="1:30" ht="14.25" customHeight="1">
      <c r="A67" s="546" t="s">
        <v>33</v>
      </c>
      <c r="B67" s="547"/>
      <c r="C67" s="547"/>
      <c r="D67" s="547"/>
      <c r="E67" s="547"/>
      <c r="F67" s="547"/>
      <c r="G67" s="548"/>
      <c r="H67" s="74">
        <f>SUMIF(G27:G56,"KT",H27:H56)</f>
        <v>0</v>
      </c>
      <c r="I67" s="74">
        <f>SUMIF(G27:G56,"KT",I27:I56)</f>
        <v>0</v>
      </c>
      <c r="J67" s="74">
        <f>SUMIF(G27:G56,"KT",J27:J56)</f>
        <v>0</v>
      </c>
    </row>
    <row r="68" spans="1:30" ht="17.25" customHeight="1" thickBot="1">
      <c r="A68" s="549" t="s">
        <v>16</v>
      </c>
      <c r="B68" s="550"/>
      <c r="C68" s="550"/>
      <c r="D68" s="550"/>
      <c r="E68" s="550"/>
      <c r="F68" s="550"/>
      <c r="G68" s="551"/>
      <c r="H68" s="76">
        <f>SUM(H60,H64)</f>
        <v>525.20000000000005</v>
      </c>
      <c r="I68" s="76">
        <f>SUM(I60,I64)</f>
        <v>562.70000000000005</v>
      </c>
      <c r="J68" s="76">
        <f>SUM(J60,J64)</f>
        <v>538.29999999999995</v>
      </c>
    </row>
    <row r="69" spans="1:30">
      <c r="E69" s="438"/>
      <c r="F69" s="439"/>
      <c r="G69" s="440"/>
      <c r="H69" s="361"/>
      <c r="I69" s="361"/>
      <c r="J69" s="361"/>
    </row>
    <row r="70" spans="1:30">
      <c r="E70" s="540" t="s">
        <v>101</v>
      </c>
      <c r="F70" s="540"/>
      <c r="G70" s="540"/>
      <c r="H70" s="540"/>
      <c r="I70" s="540"/>
      <c r="J70" s="540"/>
    </row>
    <row r="72" spans="1:30">
      <c r="A72" s="3"/>
      <c r="B72" s="3"/>
      <c r="C72" s="3"/>
      <c r="D72" s="3"/>
      <c r="E72" s="3"/>
      <c r="F72" s="3"/>
      <c r="G72" s="3"/>
      <c r="K72" s="3"/>
      <c r="L72" s="3"/>
      <c r="M72" s="3"/>
      <c r="N72" s="3"/>
    </row>
    <row r="73" spans="1:30" s="4" customFormat="1">
      <c r="E73" s="11"/>
      <c r="F73" s="5"/>
      <c r="G73" s="6"/>
      <c r="H73" s="36"/>
      <c r="O73" s="210"/>
      <c r="P73" s="210"/>
      <c r="Q73" s="210"/>
      <c r="R73" s="210"/>
      <c r="S73" s="210"/>
      <c r="T73" s="210"/>
      <c r="U73" s="210"/>
      <c r="V73" s="210"/>
      <c r="W73" s="210"/>
      <c r="X73" s="210"/>
      <c r="Y73" s="210"/>
      <c r="Z73" s="210"/>
      <c r="AA73" s="210"/>
      <c r="AB73" s="210"/>
      <c r="AC73" s="210"/>
      <c r="AD73" s="8"/>
    </row>
  </sheetData>
  <mergeCells count="72">
    <mergeCell ref="D52:D53"/>
    <mergeCell ref="A12:K12"/>
    <mergeCell ref="F22:F25"/>
    <mergeCell ref="A22:A25"/>
    <mergeCell ref="B22:B25"/>
    <mergeCell ref="C22:C25"/>
    <mergeCell ref="D22:D25"/>
    <mergeCell ref="E22:E25"/>
    <mergeCell ref="A13:K13"/>
    <mergeCell ref="B14:K14"/>
    <mergeCell ref="C15:K15"/>
    <mergeCell ref="D17:D21"/>
    <mergeCell ref="E17:E21"/>
    <mergeCell ref="F27:F28"/>
    <mergeCell ref="A34:A36"/>
    <mergeCell ref="B34:B36"/>
    <mergeCell ref="E9:E11"/>
    <mergeCell ref="F9:F11"/>
    <mergeCell ref="G9:G11"/>
    <mergeCell ref="H9:H11"/>
    <mergeCell ref="A9:A11"/>
    <mergeCell ref="B9:B11"/>
    <mergeCell ref="C9:C11"/>
    <mergeCell ref="D9:D11"/>
    <mergeCell ref="I9:I11"/>
    <mergeCell ref="J9:J11"/>
    <mergeCell ref="K9:N9"/>
    <mergeCell ref="K10:K11"/>
    <mergeCell ref="L10:N10"/>
    <mergeCell ref="E34:E36"/>
    <mergeCell ref="F34:F36"/>
    <mergeCell ref="A27:A28"/>
    <mergeCell ref="B27:B28"/>
    <mergeCell ref="C27:C28"/>
    <mergeCell ref="D27:D28"/>
    <mergeCell ref="E27:E28"/>
    <mergeCell ref="C30:G30"/>
    <mergeCell ref="B31:G31"/>
    <mergeCell ref="B32:K32"/>
    <mergeCell ref="C33:K33"/>
    <mergeCell ref="D5:K5"/>
    <mergeCell ref="A6:K6"/>
    <mergeCell ref="A7:K7"/>
    <mergeCell ref="K1:N1"/>
    <mergeCell ref="A58:G58"/>
    <mergeCell ref="B55:G55"/>
    <mergeCell ref="B56:G56"/>
    <mergeCell ref="A57:K57"/>
    <mergeCell ref="C54:G54"/>
    <mergeCell ref="D49:D50"/>
    <mergeCell ref="E49:E50"/>
    <mergeCell ref="F49:F50"/>
    <mergeCell ref="K37:K38"/>
    <mergeCell ref="D44:D45"/>
    <mergeCell ref="F44:F45"/>
    <mergeCell ref="F46:F48"/>
    <mergeCell ref="E70:J70"/>
    <mergeCell ref="D34:D35"/>
    <mergeCell ref="A64:G64"/>
    <mergeCell ref="A65:G65"/>
    <mergeCell ref="A66:G66"/>
    <mergeCell ref="A67:G67"/>
    <mergeCell ref="A68:G68"/>
    <mergeCell ref="A59:G59"/>
    <mergeCell ref="A60:G60"/>
    <mergeCell ref="A61:G61"/>
    <mergeCell ref="A62:G62"/>
    <mergeCell ref="A63:G63"/>
    <mergeCell ref="D37:D40"/>
    <mergeCell ref="E37:E40"/>
    <mergeCell ref="F37:F40"/>
    <mergeCell ref="C34:C36"/>
  </mergeCells>
  <printOptions horizontalCentered="1"/>
  <pageMargins left="0.39370078740157483" right="0.19685039370078741" top="0.39370078740157483" bottom="0.19685039370078741" header="0" footer="0"/>
  <pageSetup paperSize="9" scale="76" orientation="portrait" r:id="rId1"/>
  <headerFooter alignWithMargins="0"/>
  <rowBreaks count="1" manualBreakCount="1">
    <brk id="41"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73"/>
  <sheetViews>
    <sheetView zoomScaleNormal="100" zoomScaleSheetLayoutView="100" workbookViewId="0">
      <selection activeCell="M19" sqref="M19"/>
    </sheetView>
  </sheetViews>
  <sheetFormatPr defaultRowHeight="12.75"/>
  <cols>
    <col min="1" max="3" width="2.7109375" style="4" customWidth="1"/>
    <col min="4" max="4" width="32.42578125" style="4" customWidth="1"/>
    <col min="5" max="5" width="2.7109375" style="11" customWidth="1"/>
    <col min="6" max="6" width="3.140625" style="5" customWidth="1"/>
    <col min="7" max="7" width="7.7109375" style="6" customWidth="1"/>
    <col min="8" max="16" width="8.28515625" style="4" customWidth="1"/>
    <col min="17" max="17" width="36.85546875" style="4" customWidth="1"/>
    <col min="18" max="20" width="4.28515625" style="4" customWidth="1"/>
    <col min="21" max="21" width="38.85546875" style="4" customWidth="1"/>
    <col min="22" max="36" width="9.140625" style="210"/>
    <col min="37" max="16384" width="9.140625" style="3"/>
  </cols>
  <sheetData>
    <row r="1" spans="1:36" ht="18" customHeight="1">
      <c r="O1" s="174"/>
      <c r="P1" s="175"/>
      <c r="Q1" s="175"/>
      <c r="R1" s="175"/>
      <c r="S1" s="176"/>
      <c r="T1" s="3"/>
      <c r="U1" s="410" t="s">
        <v>60</v>
      </c>
      <c r="V1" s="3"/>
      <c r="W1" s="3"/>
      <c r="X1" s="3"/>
      <c r="Y1" s="3"/>
      <c r="Z1" s="3"/>
      <c r="AA1" s="3"/>
      <c r="AB1" s="3"/>
      <c r="AC1" s="3"/>
      <c r="AD1" s="3"/>
      <c r="AE1" s="3"/>
      <c r="AF1" s="3"/>
      <c r="AG1" s="3"/>
      <c r="AH1" s="3"/>
      <c r="AI1" s="3"/>
      <c r="AJ1" s="3"/>
    </row>
    <row r="2" spans="1:36" s="96" customFormat="1" ht="11.25" customHeight="1">
      <c r="A2" s="94"/>
      <c r="B2" s="95"/>
      <c r="C2" s="146"/>
      <c r="E2" s="97"/>
      <c r="F2" s="98"/>
      <c r="G2" s="98"/>
      <c r="H2" s="99"/>
      <c r="I2" s="99"/>
      <c r="J2" s="99"/>
      <c r="K2" s="36"/>
      <c r="L2" s="36"/>
      <c r="M2" s="36"/>
      <c r="N2" s="36"/>
      <c r="O2" s="36"/>
      <c r="P2" s="36"/>
      <c r="Q2" s="317"/>
      <c r="R2" s="317"/>
      <c r="S2" s="317"/>
      <c r="T2" s="317"/>
      <c r="V2" s="361"/>
      <c r="W2" s="361"/>
      <c r="X2" s="361"/>
      <c r="Y2" s="361"/>
      <c r="Z2" s="361"/>
      <c r="AA2" s="361"/>
      <c r="AB2" s="361"/>
      <c r="AC2" s="361"/>
      <c r="AD2" s="361"/>
      <c r="AE2" s="361"/>
      <c r="AF2" s="361"/>
      <c r="AG2" s="361"/>
      <c r="AH2" s="361"/>
      <c r="AI2" s="361"/>
      <c r="AJ2" s="361"/>
    </row>
    <row r="3" spans="1:36" s="63" customFormat="1" ht="11.25" customHeight="1">
      <c r="C3" s="142"/>
      <c r="Q3" s="385"/>
      <c r="R3" s="386"/>
      <c r="S3" s="386"/>
      <c r="T3" s="386"/>
      <c r="V3" s="362"/>
      <c r="W3" s="362"/>
      <c r="X3" s="362"/>
      <c r="Y3" s="362"/>
      <c r="Z3" s="362"/>
      <c r="AA3" s="362"/>
      <c r="AB3" s="362"/>
      <c r="AC3" s="362"/>
      <c r="AD3" s="362"/>
      <c r="AE3" s="362"/>
      <c r="AF3" s="362"/>
      <c r="AG3" s="362"/>
      <c r="AH3" s="362"/>
      <c r="AI3" s="362"/>
      <c r="AJ3" s="362"/>
    </row>
    <row r="4" spans="1:36" s="4" customFormat="1" ht="15" customHeight="1">
      <c r="A4" s="380"/>
      <c r="B4" s="380"/>
      <c r="C4" s="143"/>
      <c r="D4" s="574" t="s">
        <v>96</v>
      </c>
      <c r="E4" s="574"/>
      <c r="F4" s="574"/>
      <c r="G4" s="574"/>
      <c r="H4" s="574"/>
      <c r="I4" s="574"/>
      <c r="J4" s="574"/>
      <c r="K4" s="574"/>
      <c r="L4" s="574"/>
      <c r="M4" s="574"/>
      <c r="N4" s="574"/>
      <c r="O4" s="574"/>
      <c r="P4" s="574"/>
      <c r="Q4" s="574"/>
      <c r="R4" s="380"/>
      <c r="S4" s="380"/>
      <c r="T4" s="380"/>
      <c r="V4" s="8"/>
      <c r="W4" s="8"/>
      <c r="X4" s="8"/>
      <c r="Y4" s="8"/>
      <c r="Z4" s="8"/>
      <c r="AA4" s="8"/>
      <c r="AB4" s="8"/>
      <c r="AC4" s="8"/>
      <c r="AD4" s="8"/>
      <c r="AE4" s="8"/>
      <c r="AF4" s="8"/>
      <c r="AG4" s="8"/>
      <c r="AH4" s="8"/>
      <c r="AI4" s="8"/>
      <c r="AJ4" s="8"/>
    </row>
    <row r="5" spans="1:36" ht="15.75" customHeight="1">
      <c r="A5" s="575" t="s">
        <v>29</v>
      </c>
      <c r="B5" s="575"/>
      <c r="C5" s="575"/>
      <c r="D5" s="575"/>
      <c r="E5" s="575"/>
      <c r="F5" s="575"/>
      <c r="G5" s="575"/>
      <c r="H5" s="575"/>
      <c r="I5" s="575"/>
      <c r="J5" s="575"/>
      <c r="K5" s="575"/>
      <c r="L5" s="575"/>
      <c r="M5" s="575"/>
      <c r="N5" s="575"/>
      <c r="O5" s="575"/>
      <c r="P5" s="575"/>
      <c r="Q5" s="575"/>
      <c r="R5" s="381"/>
      <c r="S5" s="381"/>
      <c r="T5" s="381"/>
      <c r="U5" s="3"/>
    </row>
    <row r="6" spans="1:36" ht="16.5" customHeight="1">
      <c r="A6" s="576" t="s">
        <v>18</v>
      </c>
      <c r="B6" s="576"/>
      <c r="C6" s="576"/>
      <c r="D6" s="576"/>
      <c r="E6" s="576"/>
      <c r="F6" s="576"/>
      <c r="G6" s="576"/>
      <c r="H6" s="576"/>
      <c r="I6" s="576"/>
      <c r="J6" s="576"/>
      <c r="K6" s="576"/>
      <c r="L6" s="576"/>
      <c r="M6" s="576"/>
      <c r="N6" s="576"/>
      <c r="O6" s="576"/>
      <c r="P6" s="576"/>
      <c r="Q6" s="576"/>
      <c r="R6" s="382"/>
      <c r="S6" s="382"/>
      <c r="T6" s="382"/>
      <c r="U6" s="1"/>
    </row>
    <row r="7" spans="1:36" ht="15" customHeight="1" thickBot="1">
      <c r="C7" s="144"/>
      <c r="Q7" s="387"/>
      <c r="R7" s="64" t="s">
        <v>39</v>
      </c>
      <c r="S7" s="91"/>
      <c r="T7" s="91"/>
      <c r="U7" s="3"/>
    </row>
    <row r="8" spans="1:36" ht="36.75" customHeight="1">
      <c r="A8" s="668" t="s">
        <v>30</v>
      </c>
      <c r="B8" s="671" t="s">
        <v>0</v>
      </c>
      <c r="C8" s="671" t="s">
        <v>1</v>
      </c>
      <c r="D8" s="674" t="s">
        <v>12</v>
      </c>
      <c r="E8" s="677" t="s">
        <v>2</v>
      </c>
      <c r="F8" s="680" t="s">
        <v>3</v>
      </c>
      <c r="G8" s="654" t="s">
        <v>4</v>
      </c>
      <c r="H8" s="657" t="s">
        <v>64</v>
      </c>
      <c r="I8" s="660" t="s">
        <v>107</v>
      </c>
      <c r="J8" s="683" t="s">
        <v>58</v>
      </c>
      <c r="K8" s="657" t="s">
        <v>48</v>
      </c>
      <c r="L8" s="660" t="s">
        <v>108</v>
      </c>
      <c r="M8" s="683" t="s">
        <v>58</v>
      </c>
      <c r="N8" s="657" t="s">
        <v>61</v>
      </c>
      <c r="O8" s="660" t="s">
        <v>109</v>
      </c>
      <c r="P8" s="683" t="s">
        <v>58</v>
      </c>
      <c r="Q8" s="612" t="s">
        <v>11</v>
      </c>
      <c r="R8" s="613"/>
      <c r="S8" s="613"/>
      <c r="T8" s="613"/>
      <c r="U8" s="171"/>
    </row>
    <row r="9" spans="1:36" ht="21.75" customHeight="1">
      <c r="A9" s="669"/>
      <c r="B9" s="672"/>
      <c r="C9" s="672"/>
      <c r="D9" s="675"/>
      <c r="E9" s="678"/>
      <c r="F9" s="681"/>
      <c r="G9" s="655"/>
      <c r="H9" s="658"/>
      <c r="I9" s="661"/>
      <c r="J9" s="684"/>
      <c r="K9" s="658"/>
      <c r="L9" s="661"/>
      <c r="M9" s="684"/>
      <c r="N9" s="658"/>
      <c r="O9" s="661"/>
      <c r="P9" s="684"/>
      <c r="Q9" s="615" t="s">
        <v>12</v>
      </c>
      <c r="R9" s="617" t="s">
        <v>37</v>
      </c>
      <c r="S9" s="617"/>
      <c r="T9" s="617"/>
      <c r="U9" s="409" t="s">
        <v>59</v>
      </c>
    </row>
    <row r="10" spans="1:36" ht="63.75" customHeight="1" thickBot="1">
      <c r="A10" s="670"/>
      <c r="B10" s="673"/>
      <c r="C10" s="673"/>
      <c r="D10" s="676"/>
      <c r="E10" s="679"/>
      <c r="F10" s="682"/>
      <c r="G10" s="656"/>
      <c r="H10" s="659"/>
      <c r="I10" s="662"/>
      <c r="J10" s="685"/>
      <c r="K10" s="659"/>
      <c r="L10" s="662"/>
      <c r="M10" s="685"/>
      <c r="N10" s="659"/>
      <c r="O10" s="662"/>
      <c r="P10" s="685"/>
      <c r="Q10" s="616"/>
      <c r="R10" s="172" t="s">
        <v>40</v>
      </c>
      <c r="S10" s="172" t="s">
        <v>47</v>
      </c>
      <c r="T10" s="172" t="s">
        <v>62</v>
      </c>
      <c r="U10" s="173"/>
    </row>
    <row r="11" spans="1:36" s="10" customFormat="1" ht="15" customHeight="1">
      <c r="A11" s="635" t="s">
        <v>24</v>
      </c>
      <c r="B11" s="636"/>
      <c r="C11" s="636"/>
      <c r="D11" s="636"/>
      <c r="E11" s="636"/>
      <c r="F11" s="636"/>
      <c r="G11" s="636"/>
      <c r="H11" s="636"/>
      <c r="I11" s="636"/>
      <c r="J11" s="636"/>
      <c r="K11" s="636"/>
      <c r="L11" s="636"/>
      <c r="M11" s="636"/>
      <c r="N11" s="636"/>
      <c r="O11" s="636"/>
      <c r="P11" s="636"/>
      <c r="Q11" s="636"/>
      <c r="R11" s="53"/>
      <c r="S11" s="53"/>
      <c r="T11" s="53"/>
      <c r="U11" s="54"/>
      <c r="V11" s="363"/>
      <c r="W11" s="363"/>
      <c r="X11" s="363"/>
      <c r="Y11" s="363"/>
      <c r="Z11" s="363"/>
      <c r="AA11" s="363"/>
      <c r="AB11" s="363"/>
      <c r="AC11" s="363"/>
      <c r="AD11" s="363"/>
      <c r="AE11" s="363"/>
      <c r="AF11" s="363"/>
      <c r="AG11" s="363"/>
      <c r="AH11" s="363"/>
      <c r="AI11" s="363"/>
      <c r="AJ11" s="363"/>
    </row>
    <row r="12" spans="1:36" s="10" customFormat="1" ht="14.25" customHeight="1">
      <c r="A12" s="640" t="s">
        <v>36</v>
      </c>
      <c r="B12" s="641"/>
      <c r="C12" s="641"/>
      <c r="D12" s="641"/>
      <c r="E12" s="641"/>
      <c r="F12" s="641"/>
      <c r="G12" s="641"/>
      <c r="H12" s="641"/>
      <c r="I12" s="641"/>
      <c r="J12" s="641"/>
      <c r="K12" s="641"/>
      <c r="L12" s="641"/>
      <c r="M12" s="641"/>
      <c r="N12" s="641"/>
      <c r="O12" s="641"/>
      <c r="P12" s="641"/>
      <c r="Q12" s="641"/>
      <c r="R12" s="376"/>
      <c r="S12" s="376"/>
      <c r="T12" s="376"/>
      <c r="U12" s="37"/>
      <c r="V12" s="363"/>
      <c r="W12" s="363"/>
      <c r="X12" s="363"/>
      <c r="Y12" s="363"/>
      <c r="Z12" s="363"/>
      <c r="AA12" s="363"/>
      <c r="AB12" s="363"/>
      <c r="AC12" s="363"/>
      <c r="AD12" s="363"/>
      <c r="AE12" s="363"/>
      <c r="AF12" s="363"/>
      <c r="AG12" s="363"/>
      <c r="AH12" s="363"/>
      <c r="AI12" s="363"/>
      <c r="AJ12" s="363"/>
    </row>
    <row r="13" spans="1:36" ht="15.75" customHeight="1">
      <c r="A13" s="14" t="s">
        <v>5</v>
      </c>
      <c r="B13" s="642" t="s">
        <v>25</v>
      </c>
      <c r="C13" s="643"/>
      <c r="D13" s="643"/>
      <c r="E13" s="643"/>
      <c r="F13" s="643"/>
      <c r="G13" s="643"/>
      <c r="H13" s="643"/>
      <c r="I13" s="643"/>
      <c r="J13" s="643"/>
      <c r="K13" s="643"/>
      <c r="L13" s="643"/>
      <c r="M13" s="643"/>
      <c r="N13" s="643"/>
      <c r="O13" s="643"/>
      <c r="P13" s="643"/>
      <c r="Q13" s="643"/>
      <c r="R13" s="377"/>
      <c r="S13" s="377"/>
      <c r="T13" s="377"/>
      <c r="U13" s="38"/>
    </row>
    <row r="14" spans="1:36" ht="15" customHeight="1">
      <c r="A14" s="15" t="s">
        <v>5</v>
      </c>
      <c r="B14" s="13" t="s">
        <v>5</v>
      </c>
      <c r="C14" s="644" t="s">
        <v>26</v>
      </c>
      <c r="D14" s="645"/>
      <c r="E14" s="645"/>
      <c r="F14" s="645"/>
      <c r="G14" s="645"/>
      <c r="H14" s="645"/>
      <c r="I14" s="645"/>
      <c r="J14" s="645"/>
      <c r="K14" s="645"/>
      <c r="L14" s="645"/>
      <c r="M14" s="645"/>
      <c r="N14" s="645"/>
      <c r="O14" s="645"/>
      <c r="P14" s="645"/>
      <c r="Q14" s="645"/>
      <c r="R14" s="378"/>
      <c r="S14" s="378"/>
      <c r="T14" s="378"/>
      <c r="U14" s="39"/>
    </row>
    <row r="15" spans="1:36" ht="25.5" customHeight="1">
      <c r="A15" s="379" t="s">
        <v>5</v>
      </c>
      <c r="B15" s="373" t="s">
        <v>5</v>
      </c>
      <c r="C15" s="374" t="s">
        <v>5</v>
      </c>
      <c r="D15" s="205" t="s">
        <v>53</v>
      </c>
      <c r="E15" s="364" t="s">
        <v>93</v>
      </c>
      <c r="F15" s="206" t="s">
        <v>28</v>
      </c>
      <c r="G15" s="33" t="s">
        <v>22</v>
      </c>
      <c r="H15" s="48">
        <v>144.6</v>
      </c>
      <c r="I15" s="397">
        <v>144.6</v>
      </c>
      <c r="J15" s="61"/>
      <c r="K15" s="48">
        <v>164.7</v>
      </c>
      <c r="L15" s="397">
        <v>164.7</v>
      </c>
      <c r="M15" s="61"/>
      <c r="N15" s="48">
        <v>161.19999999999999</v>
      </c>
      <c r="O15" s="397">
        <v>161.19999999999999</v>
      </c>
      <c r="P15" s="61"/>
      <c r="Q15" s="131"/>
      <c r="R15" s="126"/>
      <c r="S15" s="192"/>
      <c r="T15" s="192"/>
      <c r="U15" s="22"/>
    </row>
    <row r="16" spans="1:36" ht="30.75" customHeight="1">
      <c r="A16" s="379"/>
      <c r="B16" s="373"/>
      <c r="C16" s="134"/>
      <c r="D16" s="568" t="s">
        <v>71</v>
      </c>
      <c r="E16" s="648" t="s">
        <v>68</v>
      </c>
      <c r="F16" s="226"/>
      <c r="G16" s="166"/>
      <c r="H16" s="116"/>
      <c r="I16" s="118"/>
      <c r="J16" s="394"/>
      <c r="K16" s="116"/>
      <c r="L16" s="118"/>
      <c r="M16" s="394"/>
      <c r="N16" s="116"/>
      <c r="O16" s="118"/>
      <c r="P16" s="394"/>
      <c r="Q16" s="233" t="s">
        <v>103</v>
      </c>
      <c r="R16" s="234">
        <v>22</v>
      </c>
      <c r="S16" s="234">
        <v>25</v>
      </c>
      <c r="T16" s="399">
        <v>25</v>
      </c>
      <c r="U16" s="269"/>
    </row>
    <row r="17" spans="1:36" ht="40.5" customHeight="1">
      <c r="A17" s="379"/>
      <c r="B17" s="373"/>
      <c r="C17" s="134"/>
      <c r="D17" s="646"/>
      <c r="E17" s="649"/>
      <c r="F17" s="367"/>
      <c r="G17" s="32"/>
      <c r="H17" s="49"/>
      <c r="I17" s="58"/>
      <c r="J17" s="120"/>
      <c r="K17" s="49"/>
      <c r="L17" s="58"/>
      <c r="M17" s="120"/>
      <c r="N17" s="49"/>
      <c r="O17" s="58"/>
      <c r="P17" s="120"/>
      <c r="Q17" s="235" t="s">
        <v>87</v>
      </c>
      <c r="R17" s="232">
        <v>5</v>
      </c>
      <c r="S17" s="232">
        <v>5</v>
      </c>
      <c r="T17" s="400">
        <v>5</v>
      </c>
      <c r="U17" s="461"/>
    </row>
    <row r="18" spans="1:36" ht="44.25" customHeight="1">
      <c r="A18" s="379"/>
      <c r="B18" s="373"/>
      <c r="C18" s="134"/>
      <c r="D18" s="646"/>
      <c r="E18" s="649"/>
      <c r="F18" s="367"/>
      <c r="G18" s="32"/>
      <c r="H18" s="49"/>
      <c r="I18" s="58"/>
      <c r="J18" s="120"/>
      <c r="K18" s="49"/>
      <c r="L18" s="58"/>
      <c r="M18" s="120"/>
      <c r="N18" s="49"/>
      <c r="O18" s="58"/>
      <c r="P18" s="120"/>
      <c r="Q18" s="235" t="s">
        <v>104</v>
      </c>
      <c r="R18" s="232">
        <v>10</v>
      </c>
      <c r="S18" s="232">
        <v>10</v>
      </c>
      <c r="T18" s="400">
        <v>10</v>
      </c>
      <c r="U18" s="461"/>
    </row>
    <row r="19" spans="1:36" ht="37.5" customHeight="1">
      <c r="A19" s="379"/>
      <c r="B19" s="373"/>
      <c r="C19" s="134"/>
      <c r="D19" s="646"/>
      <c r="E19" s="649"/>
      <c r="F19" s="367"/>
      <c r="G19" s="32"/>
      <c r="H19" s="49"/>
      <c r="I19" s="58"/>
      <c r="J19" s="120"/>
      <c r="K19" s="49"/>
      <c r="L19" s="58"/>
      <c r="M19" s="120"/>
      <c r="N19" s="49"/>
      <c r="O19" s="58"/>
      <c r="P19" s="120"/>
      <c r="Q19" s="235" t="s">
        <v>88</v>
      </c>
      <c r="R19" s="232">
        <v>10</v>
      </c>
      <c r="S19" s="232">
        <v>10</v>
      </c>
      <c r="T19" s="400">
        <v>10</v>
      </c>
      <c r="U19" s="461"/>
    </row>
    <row r="20" spans="1:36" ht="53.25" customHeight="1">
      <c r="A20" s="379"/>
      <c r="B20" s="373"/>
      <c r="C20" s="134"/>
      <c r="D20" s="647"/>
      <c r="E20" s="650"/>
      <c r="F20" s="367"/>
      <c r="G20" s="32"/>
      <c r="H20" s="49"/>
      <c r="I20" s="58"/>
      <c r="J20" s="120"/>
      <c r="K20" s="49"/>
      <c r="L20" s="58"/>
      <c r="M20" s="120"/>
      <c r="N20" s="49"/>
      <c r="O20" s="58"/>
      <c r="P20" s="120"/>
      <c r="Q20" s="343" t="s">
        <v>69</v>
      </c>
      <c r="R20" s="346">
        <v>3</v>
      </c>
      <c r="S20" s="236">
        <v>5</v>
      </c>
      <c r="T20" s="401">
        <v>5</v>
      </c>
      <c r="U20" s="271"/>
    </row>
    <row r="21" spans="1:36" ht="15.75" customHeight="1">
      <c r="A21" s="638"/>
      <c r="B21" s="639"/>
      <c r="C21" s="599"/>
      <c r="D21" s="601" t="s">
        <v>70</v>
      </c>
      <c r="E21" s="570" t="s">
        <v>92</v>
      </c>
      <c r="F21" s="637"/>
      <c r="G21" s="115" t="s">
        <v>22</v>
      </c>
      <c r="H21" s="116"/>
      <c r="I21" s="459">
        <v>-8.1999999999999993</v>
      </c>
      <c r="J21" s="467">
        <f>I21</f>
        <v>-8.1999999999999993</v>
      </c>
      <c r="K21" s="116"/>
      <c r="L21" s="118"/>
      <c r="M21" s="394"/>
      <c r="N21" s="116"/>
      <c r="O21" s="118"/>
      <c r="P21" s="394"/>
      <c r="Q21" s="344" t="s">
        <v>76</v>
      </c>
      <c r="R21" s="132" t="s">
        <v>94</v>
      </c>
      <c r="S21" s="256" t="s">
        <v>94</v>
      </c>
      <c r="T21" s="256" t="s">
        <v>94</v>
      </c>
      <c r="U21" s="688" t="s">
        <v>117</v>
      </c>
    </row>
    <row r="22" spans="1:36" ht="27" customHeight="1">
      <c r="A22" s="638"/>
      <c r="B22" s="639"/>
      <c r="C22" s="599"/>
      <c r="D22" s="601"/>
      <c r="E22" s="570"/>
      <c r="F22" s="637"/>
      <c r="G22" s="24"/>
      <c r="H22" s="49"/>
      <c r="I22" s="58"/>
      <c r="J22" s="120"/>
      <c r="K22" s="49"/>
      <c r="L22" s="58"/>
      <c r="M22" s="45"/>
      <c r="N22" s="49"/>
      <c r="O22" s="58"/>
      <c r="P22" s="120"/>
      <c r="Q22" s="247" t="s">
        <v>72</v>
      </c>
      <c r="R22" s="237">
        <v>12</v>
      </c>
      <c r="S22" s="237">
        <v>12</v>
      </c>
      <c r="T22" s="238">
        <v>12</v>
      </c>
      <c r="U22" s="689"/>
    </row>
    <row r="23" spans="1:36" ht="27.75" customHeight="1">
      <c r="A23" s="638"/>
      <c r="B23" s="639"/>
      <c r="C23" s="599"/>
      <c r="D23" s="601"/>
      <c r="E23" s="570"/>
      <c r="F23" s="637"/>
      <c r="G23" s="24"/>
      <c r="H23" s="49"/>
      <c r="I23" s="58"/>
      <c r="J23" s="120"/>
      <c r="K23" s="49"/>
      <c r="L23" s="58"/>
      <c r="M23" s="45"/>
      <c r="N23" s="49"/>
      <c r="O23" s="58"/>
      <c r="P23" s="120"/>
      <c r="Q23" s="247" t="s">
        <v>82</v>
      </c>
      <c r="R23" s="237" t="s">
        <v>95</v>
      </c>
      <c r="S23" s="237" t="s">
        <v>95</v>
      </c>
      <c r="T23" s="238" t="s">
        <v>95</v>
      </c>
      <c r="U23" s="689"/>
    </row>
    <row r="24" spans="1:36" ht="27" customHeight="1">
      <c r="A24" s="638"/>
      <c r="B24" s="639"/>
      <c r="C24" s="599"/>
      <c r="D24" s="601"/>
      <c r="E24" s="570"/>
      <c r="F24" s="637"/>
      <c r="G24" s="189"/>
      <c r="H24" s="48"/>
      <c r="I24" s="59"/>
      <c r="J24" s="61"/>
      <c r="K24" s="48"/>
      <c r="L24" s="59"/>
      <c r="M24" s="55"/>
      <c r="N24" s="48"/>
      <c r="O24" s="59"/>
      <c r="P24" s="61"/>
      <c r="Q24" s="244" t="s">
        <v>75</v>
      </c>
      <c r="R24" s="245" t="s">
        <v>50</v>
      </c>
      <c r="S24" s="245" t="s">
        <v>50</v>
      </c>
      <c r="T24" s="246" t="s">
        <v>50</v>
      </c>
      <c r="U24" s="690"/>
    </row>
    <row r="25" spans="1:36" ht="27" customHeight="1">
      <c r="A25" s="369"/>
      <c r="B25" s="370"/>
      <c r="C25" s="374"/>
      <c r="D25" s="375" t="s">
        <v>78</v>
      </c>
      <c r="E25" s="368"/>
      <c r="F25" s="384"/>
      <c r="G25" s="536"/>
      <c r="H25" s="463"/>
      <c r="I25" s="397"/>
      <c r="J25" s="465"/>
      <c r="K25" s="464"/>
      <c r="L25" s="397"/>
      <c r="M25" s="464"/>
      <c r="N25" s="463"/>
      <c r="O25" s="397"/>
      <c r="P25" s="465"/>
      <c r="Q25" s="537" t="s">
        <v>99</v>
      </c>
      <c r="R25" s="240" t="s">
        <v>89</v>
      </c>
      <c r="S25" s="240" t="s">
        <v>28</v>
      </c>
      <c r="T25" s="402" t="s">
        <v>28</v>
      </c>
      <c r="U25" s="226"/>
    </row>
    <row r="26" spans="1:36" ht="18.75" customHeight="1">
      <c r="A26" s="597"/>
      <c r="B26" s="598"/>
      <c r="C26" s="599"/>
      <c r="D26" s="600" t="s">
        <v>67</v>
      </c>
      <c r="E26" s="569"/>
      <c r="F26" s="651"/>
      <c r="G26" s="122"/>
      <c r="H26" s="116"/>
      <c r="I26" s="118"/>
      <c r="J26" s="394"/>
      <c r="K26" s="123"/>
      <c r="L26" s="118"/>
      <c r="M26" s="123"/>
      <c r="N26" s="116"/>
      <c r="O26" s="118"/>
      <c r="P26" s="394"/>
      <c r="Q26" s="227" t="s">
        <v>66</v>
      </c>
      <c r="R26" s="441">
        <v>1</v>
      </c>
      <c r="S26" s="442">
        <v>1</v>
      </c>
      <c r="T26" s="228"/>
      <c r="U26" s="450" t="s">
        <v>111</v>
      </c>
    </row>
    <row r="27" spans="1:36" ht="20.25" customHeight="1">
      <c r="A27" s="597"/>
      <c r="B27" s="598"/>
      <c r="C27" s="599"/>
      <c r="D27" s="667"/>
      <c r="E27" s="594"/>
      <c r="F27" s="692"/>
      <c r="G27" s="35"/>
      <c r="H27" s="48"/>
      <c r="I27" s="59"/>
      <c r="J27" s="61"/>
      <c r="K27" s="229"/>
      <c r="L27" s="398"/>
      <c r="M27" s="229"/>
      <c r="N27" s="396"/>
      <c r="O27" s="398"/>
      <c r="P27" s="395"/>
      <c r="Q27" s="538"/>
      <c r="R27" s="241"/>
      <c r="S27" s="242"/>
      <c r="T27" s="539"/>
      <c r="U27" s="243"/>
    </row>
    <row r="28" spans="1:36" s="20" customFormat="1" ht="15.75" customHeight="1" thickBot="1">
      <c r="A28" s="138"/>
      <c r="B28" s="139"/>
      <c r="C28" s="87"/>
      <c r="D28" s="147"/>
      <c r="E28" s="151"/>
      <c r="F28" s="152"/>
      <c r="G28" s="88" t="s">
        <v>6</v>
      </c>
      <c r="H28" s="113">
        <f t="shared" ref="H28:P28" si="0">SUM(H15:H27)</f>
        <v>144.6</v>
      </c>
      <c r="I28" s="170">
        <f>SUM(I15:I27)</f>
        <v>136.4</v>
      </c>
      <c r="J28" s="167">
        <f t="shared" si="0"/>
        <v>-8.1999999999999993</v>
      </c>
      <c r="K28" s="113">
        <f t="shared" si="0"/>
        <v>164.7</v>
      </c>
      <c r="L28" s="170">
        <f t="shared" si="0"/>
        <v>164.7</v>
      </c>
      <c r="M28" s="167">
        <f t="shared" si="0"/>
        <v>0</v>
      </c>
      <c r="N28" s="113">
        <f t="shared" si="0"/>
        <v>161.19999999999999</v>
      </c>
      <c r="O28" s="170">
        <f t="shared" si="0"/>
        <v>161.19999999999999</v>
      </c>
      <c r="P28" s="167">
        <f t="shared" si="0"/>
        <v>0</v>
      </c>
      <c r="Q28" s="148"/>
      <c r="R28" s="149"/>
      <c r="S28" s="149"/>
      <c r="T28" s="411"/>
      <c r="U28" s="150"/>
      <c r="V28" s="210"/>
      <c r="W28" s="210"/>
      <c r="X28" s="210"/>
      <c r="Y28" s="210"/>
      <c r="Z28" s="210"/>
      <c r="AA28" s="210"/>
      <c r="AB28" s="210"/>
      <c r="AC28" s="210"/>
      <c r="AD28" s="210"/>
      <c r="AE28" s="210"/>
      <c r="AF28" s="210"/>
      <c r="AG28" s="210"/>
      <c r="AH28" s="210"/>
      <c r="AI28" s="210"/>
      <c r="AJ28" s="210"/>
    </row>
    <row r="29" spans="1:36" ht="14.25" customHeight="1" thickBot="1">
      <c r="A29" s="17" t="s">
        <v>5</v>
      </c>
      <c r="B29" s="7" t="s">
        <v>5</v>
      </c>
      <c r="C29" s="602" t="s">
        <v>8</v>
      </c>
      <c r="D29" s="602"/>
      <c r="E29" s="602"/>
      <c r="F29" s="602"/>
      <c r="G29" s="603"/>
      <c r="H29" s="68">
        <f t="shared" ref="H29:I29" si="1">H28</f>
        <v>144.6</v>
      </c>
      <c r="I29" s="133">
        <f t="shared" si="1"/>
        <v>136.4</v>
      </c>
      <c r="J29" s="168">
        <f t="shared" ref="J29:P30" si="2">J28</f>
        <v>-8.1999999999999993</v>
      </c>
      <c r="K29" s="46">
        <f t="shared" ref="K29:L29" si="3">K28</f>
        <v>164.7</v>
      </c>
      <c r="L29" s="133">
        <f t="shared" si="3"/>
        <v>164.7</v>
      </c>
      <c r="M29" s="46">
        <f t="shared" si="2"/>
        <v>0</v>
      </c>
      <c r="N29" s="68">
        <f t="shared" ref="N29:O29" si="4">N28</f>
        <v>161.19999999999999</v>
      </c>
      <c r="O29" s="133">
        <f t="shared" si="4"/>
        <v>161.19999999999999</v>
      </c>
      <c r="P29" s="168">
        <f t="shared" si="2"/>
        <v>0</v>
      </c>
      <c r="Q29" s="392"/>
      <c r="R29" s="393"/>
      <c r="S29" s="393"/>
      <c r="T29" s="393"/>
      <c r="U29" s="42"/>
    </row>
    <row r="30" spans="1:36" ht="14.25" customHeight="1" thickBot="1">
      <c r="A30" s="17" t="s">
        <v>5</v>
      </c>
      <c r="B30" s="580" t="s">
        <v>9</v>
      </c>
      <c r="C30" s="581"/>
      <c r="D30" s="581"/>
      <c r="E30" s="581"/>
      <c r="F30" s="581"/>
      <c r="G30" s="604"/>
      <c r="H30" s="50">
        <f t="shared" ref="H30:I30" si="5">H29</f>
        <v>144.6</v>
      </c>
      <c r="I30" s="60">
        <f t="shared" si="5"/>
        <v>136.4</v>
      </c>
      <c r="J30" s="169">
        <f t="shared" si="2"/>
        <v>-8.1999999999999993</v>
      </c>
      <c r="K30" s="47">
        <f t="shared" ref="K30:L30" si="6">K29</f>
        <v>164.7</v>
      </c>
      <c r="L30" s="60">
        <f t="shared" si="6"/>
        <v>164.7</v>
      </c>
      <c r="M30" s="47">
        <f t="shared" si="2"/>
        <v>0</v>
      </c>
      <c r="N30" s="50">
        <f t="shared" ref="N30:O30" si="7">N29</f>
        <v>161.19999999999999</v>
      </c>
      <c r="O30" s="60">
        <f t="shared" si="7"/>
        <v>161.19999999999999</v>
      </c>
      <c r="P30" s="169">
        <f t="shared" si="2"/>
        <v>0</v>
      </c>
      <c r="Q30" s="388"/>
      <c r="R30" s="389"/>
      <c r="S30" s="389"/>
      <c r="T30" s="389"/>
      <c r="U30" s="41"/>
    </row>
    <row r="31" spans="1:36" ht="15.75" customHeight="1" thickBot="1">
      <c r="A31" s="18" t="s">
        <v>7</v>
      </c>
      <c r="B31" s="605" t="s">
        <v>46</v>
      </c>
      <c r="C31" s="606"/>
      <c r="D31" s="606"/>
      <c r="E31" s="606"/>
      <c r="F31" s="606"/>
      <c r="G31" s="606"/>
      <c r="H31" s="606"/>
      <c r="I31" s="606"/>
      <c r="J31" s="606"/>
      <c r="K31" s="606"/>
      <c r="L31" s="606"/>
      <c r="M31" s="606"/>
      <c r="N31" s="606"/>
      <c r="O31" s="606"/>
      <c r="P31" s="606"/>
      <c r="Q31" s="606"/>
      <c r="R31" s="371"/>
      <c r="S31" s="371"/>
      <c r="T31" s="371"/>
      <c r="U31" s="44"/>
    </row>
    <row r="32" spans="1:36" ht="15.75" customHeight="1" thickBot="1">
      <c r="A32" s="16" t="s">
        <v>7</v>
      </c>
      <c r="B32" s="7" t="s">
        <v>5</v>
      </c>
      <c r="C32" s="607" t="s">
        <v>27</v>
      </c>
      <c r="D32" s="608"/>
      <c r="E32" s="608"/>
      <c r="F32" s="608"/>
      <c r="G32" s="608"/>
      <c r="H32" s="608"/>
      <c r="I32" s="608"/>
      <c r="J32" s="608"/>
      <c r="K32" s="608"/>
      <c r="L32" s="608"/>
      <c r="M32" s="608"/>
      <c r="N32" s="608"/>
      <c r="O32" s="608"/>
      <c r="P32" s="608"/>
      <c r="Q32" s="608"/>
      <c r="R32" s="372"/>
      <c r="S32" s="372"/>
      <c r="T32" s="372"/>
      <c r="U32" s="40"/>
    </row>
    <row r="33" spans="1:36" ht="15" customHeight="1">
      <c r="A33" s="652" t="s">
        <v>7</v>
      </c>
      <c r="B33" s="653" t="s">
        <v>5</v>
      </c>
      <c r="C33" s="572" t="s">
        <v>5</v>
      </c>
      <c r="D33" s="541" t="s">
        <v>43</v>
      </c>
      <c r="E33" s="593" t="s">
        <v>91</v>
      </c>
      <c r="F33" s="595" t="s">
        <v>28</v>
      </c>
      <c r="G33" s="162" t="s">
        <v>22</v>
      </c>
      <c r="H33" s="163">
        <v>159.5</v>
      </c>
      <c r="I33" s="185">
        <v>159.5</v>
      </c>
      <c r="J33" s="183"/>
      <c r="K33" s="163">
        <v>173.6</v>
      </c>
      <c r="L33" s="185">
        <v>173.6</v>
      </c>
      <c r="M33" s="183"/>
      <c r="N33" s="163">
        <v>173.6</v>
      </c>
      <c r="O33" s="185">
        <v>173.6</v>
      </c>
      <c r="P33" s="418"/>
      <c r="Q33" s="347"/>
      <c r="R33" s="348"/>
      <c r="S33" s="348"/>
      <c r="T33" s="404"/>
      <c r="U33" s="414"/>
    </row>
    <row r="34" spans="1:36" ht="15.75" customHeight="1">
      <c r="A34" s="597"/>
      <c r="B34" s="639"/>
      <c r="C34" s="573"/>
      <c r="D34" s="542"/>
      <c r="E34" s="570"/>
      <c r="F34" s="596"/>
      <c r="G34" s="350" t="s">
        <v>54</v>
      </c>
      <c r="H34" s="48">
        <v>39.9</v>
      </c>
      <c r="I34" s="59">
        <v>39.9</v>
      </c>
      <c r="J34" s="55"/>
      <c r="K34" s="48"/>
      <c r="L34" s="59"/>
      <c r="M34" s="55"/>
      <c r="N34" s="48"/>
      <c r="O34" s="59"/>
      <c r="P34" s="61"/>
      <c r="Q34" s="351"/>
      <c r="R34" s="136"/>
      <c r="S34" s="136"/>
      <c r="T34" s="405"/>
      <c r="U34" s="415"/>
    </row>
    <row r="35" spans="1:36" ht="34.5" customHeight="1">
      <c r="A35" s="597"/>
      <c r="B35" s="639"/>
      <c r="C35" s="573"/>
      <c r="D35" s="84" t="s">
        <v>35</v>
      </c>
      <c r="E35" s="594"/>
      <c r="F35" s="596"/>
      <c r="G35" s="462"/>
      <c r="H35" s="463"/>
      <c r="I35" s="397"/>
      <c r="J35" s="464"/>
      <c r="K35" s="463"/>
      <c r="L35" s="397"/>
      <c r="M35" s="464"/>
      <c r="N35" s="463"/>
      <c r="O35" s="397"/>
      <c r="P35" s="465"/>
      <c r="Q35" s="249" t="s">
        <v>55</v>
      </c>
      <c r="R35" s="67">
        <v>1</v>
      </c>
      <c r="S35" s="67">
        <v>1</v>
      </c>
      <c r="T35" s="316">
        <v>1</v>
      </c>
      <c r="U35" s="279"/>
    </row>
    <row r="36" spans="1:36" ht="25.5" customHeight="1">
      <c r="A36" s="369"/>
      <c r="B36" s="373"/>
      <c r="C36" s="145"/>
      <c r="D36" s="567" t="s">
        <v>79</v>
      </c>
      <c r="E36" s="569" t="s">
        <v>38</v>
      </c>
      <c r="F36" s="571"/>
      <c r="G36" s="34" t="s">
        <v>22</v>
      </c>
      <c r="H36" s="49"/>
      <c r="I36" s="457">
        <f>8.2+2.5</f>
        <v>10.7</v>
      </c>
      <c r="J36" s="458">
        <f>I36</f>
        <v>10.7</v>
      </c>
      <c r="K36" s="49"/>
      <c r="L36" s="58"/>
      <c r="M36" s="45"/>
      <c r="N36" s="49"/>
      <c r="O36" s="58"/>
      <c r="P36" s="120"/>
      <c r="Q36" s="590" t="s">
        <v>105</v>
      </c>
      <c r="R36" s="289">
        <v>120</v>
      </c>
      <c r="S36" s="289">
        <v>60</v>
      </c>
      <c r="T36" s="406">
        <v>60</v>
      </c>
      <c r="U36" s="691" t="s">
        <v>118</v>
      </c>
    </row>
    <row r="37" spans="1:36" ht="29.25" customHeight="1">
      <c r="A37" s="369"/>
      <c r="B37" s="373"/>
      <c r="C37" s="145"/>
      <c r="D37" s="567"/>
      <c r="E37" s="570"/>
      <c r="F37" s="571"/>
      <c r="G37" s="34" t="s">
        <v>54</v>
      </c>
      <c r="H37" s="49"/>
      <c r="I37" s="460">
        <f>2.7</f>
        <v>2.7</v>
      </c>
      <c r="J37" s="458">
        <f>I37</f>
        <v>2.7</v>
      </c>
      <c r="K37" s="49"/>
      <c r="L37" s="58"/>
      <c r="M37" s="45"/>
      <c r="N37" s="49"/>
      <c r="O37" s="58"/>
      <c r="P37" s="120"/>
      <c r="Q37" s="591"/>
      <c r="R37" s="291"/>
      <c r="S37" s="291"/>
      <c r="T37" s="407"/>
      <c r="U37" s="687"/>
    </row>
    <row r="38" spans="1:36" ht="25.5" customHeight="1">
      <c r="A38" s="369"/>
      <c r="B38" s="373"/>
      <c r="C38" s="145"/>
      <c r="D38" s="567"/>
      <c r="E38" s="570"/>
      <c r="F38" s="571"/>
      <c r="G38" s="34"/>
      <c r="H38" s="49"/>
      <c r="I38" s="58"/>
      <c r="J38" s="120"/>
      <c r="K38" s="49"/>
      <c r="L38" s="58"/>
      <c r="M38" s="45"/>
      <c r="N38" s="49"/>
      <c r="O38" s="58"/>
      <c r="P38" s="120"/>
      <c r="Q38" s="352" t="s">
        <v>80</v>
      </c>
      <c r="R38" s="291">
        <v>1</v>
      </c>
      <c r="S38" s="291">
        <v>1</v>
      </c>
      <c r="T38" s="407">
        <v>1</v>
      </c>
      <c r="U38" s="687"/>
    </row>
    <row r="39" spans="1:36" ht="40.5" customHeight="1">
      <c r="A39" s="369"/>
      <c r="B39" s="373"/>
      <c r="C39" s="145"/>
      <c r="D39" s="568"/>
      <c r="E39" s="570"/>
      <c r="F39" s="571"/>
      <c r="G39" s="35"/>
      <c r="H39" s="48"/>
      <c r="I39" s="59"/>
      <c r="J39" s="61"/>
      <c r="K39" s="48"/>
      <c r="L39" s="59"/>
      <c r="M39" s="55"/>
      <c r="N39" s="48"/>
      <c r="O39" s="59"/>
      <c r="P39" s="61"/>
      <c r="Q39" s="353" t="s">
        <v>106</v>
      </c>
      <c r="R39" s="354">
        <v>12</v>
      </c>
      <c r="S39" s="354">
        <v>12</v>
      </c>
      <c r="T39" s="408">
        <v>12</v>
      </c>
      <c r="U39" s="687"/>
    </row>
    <row r="40" spans="1:36" s="20" customFormat="1" ht="16.5" customHeight="1" thickBot="1">
      <c r="A40" s="138"/>
      <c r="B40" s="139"/>
      <c r="C40" s="87"/>
      <c r="D40" s="147"/>
      <c r="E40" s="151"/>
      <c r="F40" s="152"/>
      <c r="G40" s="88" t="s">
        <v>6</v>
      </c>
      <c r="H40" s="113">
        <f>SUM(H33:H39)</f>
        <v>199.4</v>
      </c>
      <c r="I40" s="170">
        <f>SUM(I33:I39)</f>
        <v>212.8</v>
      </c>
      <c r="J40" s="167">
        <f>SUM(J33:J39)</f>
        <v>13.4</v>
      </c>
      <c r="K40" s="113">
        <f t="shared" ref="K40:L40" si="8">SUM(K33:K39)</f>
        <v>173.6</v>
      </c>
      <c r="L40" s="170">
        <f t="shared" si="8"/>
        <v>173.6</v>
      </c>
      <c r="M40" s="167">
        <f t="shared" ref="M40:P40" si="9">SUM(M33:M39)</f>
        <v>0</v>
      </c>
      <c r="N40" s="113">
        <f t="shared" ref="N40:O40" si="10">SUM(N33:N39)</f>
        <v>173.6</v>
      </c>
      <c r="O40" s="170">
        <f t="shared" si="10"/>
        <v>173.6</v>
      </c>
      <c r="P40" s="167">
        <f t="shared" si="9"/>
        <v>0</v>
      </c>
      <c r="Q40" s="148"/>
      <c r="R40" s="149"/>
      <c r="S40" s="149"/>
      <c r="T40" s="411"/>
      <c r="U40" s="150"/>
      <c r="V40" s="210"/>
      <c r="W40" s="210"/>
      <c r="X40" s="210"/>
      <c r="Y40" s="210"/>
      <c r="Z40" s="210"/>
      <c r="AA40" s="210"/>
      <c r="AB40" s="210"/>
      <c r="AC40" s="210"/>
      <c r="AD40" s="210"/>
      <c r="AE40" s="210"/>
      <c r="AF40" s="210"/>
      <c r="AG40" s="210"/>
      <c r="AH40" s="210"/>
      <c r="AI40" s="210"/>
      <c r="AJ40" s="210"/>
    </row>
    <row r="41" spans="1:36" ht="17.25" customHeight="1">
      <c r="A41" s="478" t="s">
        <v>7</v>
      </c>
      <c r="B41" s="480" t="s">
        <v>5</v>
      </c>
      <c r="C41" s="493" t="s">
        <v>7</v>
      </c>
      <c r="D41" s="483" t="s">
        <v>52</v>
      </c>
      <c r="E41" s="310"/>
      <c r="F41" s="481" t="s">
        <v>28</v>
      </c>
      <c r="G41" s="302" t="s">
        <v>22</v>
      </c>
      <c r="H41" s="303">
        <v>159</v>
      </c>
      <c r="I41" s="419">
        <v>159</v>
      </c>
      <c r="J41" s="416"/>
      <c r="K41" s="303">
        <v>189</v>
      </c>
      <c r="L41" s="419">
        <v>189</v>
      </c>
      <c r="M41" s="416"/>
      <c r="N41" s="303">
        <v>189</v>
      </c>
      <c r="O41" s="419">
        <v>189</v>
      </c>
      <c r="P41" s="416"/>
      <c r="Q41" s="154"/>
      <c r="R41" s="155"/>
      <c r="S41" s="305"/>
      <c r="T41" s="305"/>
      <c r="U41" s="198"/>
    </row>
    <row r="42" spans="1:36" ht="15" customHeight="1">
      <c r="A42" s="479"/>
      <c r="B42" s="476"/>
      <c r="C42" s="145"/>
      <c r="D42" s="307"/>
      <c r="E42" s="311"/>
      <c r="F42" s="308"/>
      <c r="G42" s="153" t="s">
        <v>54</v>
      </c>
      <c r="H42" s="89">
        <v>8.1999999999999993</v>
      </c>
      <c r="I42" s="186">
        <v>8.1999999999999993</v>
      </c>
      <c r="J42" s="417"/>
      <c r="K42" s="89"/>
      <c r="L42" s="186"/>
      <c r="M42" s="184"/>
      <c r="N42" s="89"/>
      <c r="O42" s="186"/>
      <c r="P42" s="184"/>
      <c r="Q42" s="315"/>
      <c r="R42" s="67"/>
      <c r="S42" s="316"/>
      <c r="T42" s="65"/>
      <c r="U42" s="279"/>
    </row>
    <row r="43" spans="1:36" ht="13.5" customHeight="1">
      <c r="A43" s="479"/>
      <c r="B43" s="476"/>
      <c r="C43" s="86"/>
      <c r="D43" s="568" t="s">
        <v>90</v>
      </c>
      <c r="E43" s="312" t="s">
        <v>93</v>
      </c>
      <c r="F43" s="571"/>
      <c r="G43" s="115" t="s">
        <v>22</v>
      </c>
      <c r="H43" s="116"/>
      <c r="I43" s="459">
        <v>-2.5</v>
      </c>
      <c r="J43" s="467">
        <f>I43</f>
        <v>-2.5</v>
      </c>
      <c r="K43" s="116"/>
      <c r="L43" s="118"/>
      <c r="M43" s="123"/>
      <c r="N43" s="116"/>
      <c r="O43" s="118"/>
      <c r="P43" s="123"/>
      <c r="Q43" s="484" t="s">
        <v>83</v>
      </c>
      <c r="R43" s="125">
        <v>1</v>
      </c>
      <c r="S43" s="195">
        <v>1</v>
      </c>
      <c r="T43" s="412">
        <v>1</v>
      </c>
      <c r="U43" s="686" t="s">
        <v>119</v>
      </c>
    </row>
    <row r="44" spans="1:36" ht="33.75" customHeight="1">
      <c r="A44" s="479"/>
      <c r="B44" s="476"/>
      <c r="C44" s="86"/>
      <c r="D44" s="592"/>
      <c r="E44" s="313"/>
      <c r="F44" s="571"/>
      <c r="G44" s="189"/>
      <c r="H44" s="48"/>
      <c r="I44" s="59"/>
      <c r="J44" s="61"/>
      <c r="K44" s="48"/>
      <c r="L44" s="59"/>
      <c r="M44" s="55"/>
      <c r="N44" s="48"/>
      <c r="O44" s="59"/>
      <c r="P44" s="61"/>
      <c r="Q44" s="135"/>
      <c r="R44" s="119"/>
      <c r="S44" s="196"/>
      <c r="T44" s="70"/>
      <c r="U44" s="693"/>
    </row>
    <row r="45" spans="1:36" ht="29.25" customHeight="1">
      <c r="A45" s="479"/>
      <c r="B45" s="476"/>
      <c r="C45" s="86"/>
      <c r="D45" s="477" t="s">
        <v>44</v>
      </c>
      <c r="E45" s="314" t="s">
        <v>93</v>
      </c>
      <c r="F45" s="571"/>
      <c r="G45" s="24"/>
      <c r="H45" s="49"/>
      <c r="I45" s="58"/>
      <c r="J45" s="120"/>
      <c r="K45" s="45"/>
      <c r="L45" s="58"/>
      <c r="M45" s="120"/>
      <c r="N45" s="45"/>
      <c r="O45" s="58"/>
      <c r="P45" s="120"/>
      <c r="Q45" s="283" t="s">
        <v>57</v>
      </c>
      <c r="R45" s="474">
        <v>7</v>
      </c>
      <c r="S45" s="475">
        <v>7</v>
      </c>
      <c r="T45" s="475">
        <v>7</v>
      </c>
      <c r="U45" s="693"/>
    </row>
    <row r="46" spans="1:36" ht="26.25" customHeight="1">
      <c r="A46" s="479"/>
      <c r="B46" s="476"/>
      <c r="C46" s="86"/>
      <c r="D46" s="477"/>
      <c r="E46" s="309"/>
      <c r="F46" s="571"/>
      <c r="G46" s="24"/>
      <c r="H46" s="49"/>
      <c r="I46" s="58"/>
      <c r="J46" s="120"/>
      <c r="K46" s="49"/>
      <c r="L46" s="58"/>
      <c r="M46" s="45"/>
      <c r="N46" s="49"/>
      <c r="O46" s="58"/>
      <c r="P46" s="120"/>
      <c r="Q46" s="72" t="s">
        <v>45</v>
      </c>
      <c r="R46" s="129" t="s">
        <v>49</v>
      </c>
      <c r="S46" s="129" t="s">
        <v>49</v>
      </c>
      <c r="T46" s="129" t="s">
        <v>49</v>
      </c>
      <c r="U46" s="473"/>
    </row>
    <row r="47" spans="1:36" ht="27.75" customHeight="1">
      <c r="A47" s="479"/>
      <c r="B47" s="476"/>
      <c r="C47" s="86"/>
      <c r="D47" s="477"/>
      <c r="E47" s="309"/>
      <c r="F47" s="571"/>
      <c r="G47" s="189"/>
      <c r="H47" s="48"/>
      <c r="I47" s="59"/>
      <c r="J47" s="61"/>
      <c r="K47" s="48"/>
      <c r="L47" s="59"/>
      <c r="M47" s="55"/>
      <c r="N47" s="48"/>
      <c r="O47" s="59"/>
      <c r="P47" s="61"/>
      <c r="Q47" s="160" t="s">
        <v>42</v>
      </c>
      <c r="R47" s="187">
        <v>3</v>
      </c>
      <c r="S47" s="187">
        <v>3</v>
      </c>
      <c r="T47" s="187">
        <v>3</v>
      </c>
      <c r="U47" s="472"/>
    </row>
    <row r="48" spans="1:36" ht="19.5" customHeight="1">
      <c r="A48" s="479"/>
      <c r="B48" s="476"/>
      <c r="C48" s="86"/>
      <c r="D48" s="587" t="s">
        <v>84</v>
      </c>
      <c r="E48" s="569"/>
      <c r="F48" s="571"/>
      <c r="G48" s="24"/>
      <c r="H48" s="49"/>
      <c r="I48" s="58"/>
      <c r="J48" s="120"/>
      <c r="K48" s="49"/>
      <c r="L48" s="58"/>
      <c r="M48" s="45"/>
      <c r="N48" s="49"/>
      <c r="O48" s="58"/>
      <c r="P48" s="120"/>
      <c r="Q48" s="484" t="s">
        <v>85</v>
      </c>
      <c r="R48" s="257"/>
      <c r="S48" s="194">
        <v>3</v>
      </c>
      <c r="T48" s="413">
        <v>3</v>
      </c>
      <c r="U48" s="199"/>
    </row>
    <row r="49" spans="1:36" ht="23.25" customHeight="1">
      <c r="A49" s="479"/>
      <c r="B49" s="476"/>
      <c r="C49" s="86"/>
      <c r="D49" s="588"/>
      <c r="E49" s="589"/>
      <c r="F49" s="571"/>
      <c r="G49" s="23"/>
      <c r="H49" s="62"/>
      <c r="I49" s="470"/>
      <c r="J49" s="471"/>
      <c r="K49" s="62"/>
      <c r="L49" s="470"/>
      <c r="M49" s="471"/>
      <c r="N49" s="62"/>
      <c r="O49" s="470"/>
      <c r="P49" s="471"/>
      <c r="Q49" s="135"/>
      <c r="R49" s="70"/>
      <c r="S49" s="196"/>
      <c r="T49" s="70"/>
      <c r="U49" s="200"/>
    </row>
    <row r="50" spans="1:36" ht="40.5" customHeight="1">
      <c r="A50" s="479"/>
      <c r="B50" s="476"/>
      <c r="C50" s="86"/>
      <c r="D50" s="482" t="s">
        <v>56</v>
      </c>
      <c r="E50" s="485"/>
      <c r="F50" s="486"/>
      <c r="G50" s="189" t="s">
        <v>54</v>
      </c>
      <c r="H50" s="48"/>
      <c r="I50" s="468">
        <v>-2.7</v>
      </c>
      <c r="J50" s="469">
        <f>I50</f>
        <v>-2.7</v>
      </c>
      <c r="K50" s="48"/>
      <c r="L50" s="59"/>
      <c r="M50" s="55"/>
      <c r="N50" s="48"/>
      <c r="O50" s="59"/>
      <c r="P50" s="61"/>
      <c r="Q50" s="487" t="s">
        <v>51</v>
      </c>
      <c r="R50" s="488">
        <v>1</v>
      </c>
      <c r="S50" s="495"/>
      <c r="T50" s="495"/>
      <c r="U50" s="490" t="s">
        <v>120</v>
      </c>
    </row>
    <row r="51" spans="1:36" ht="19.5" customHeight="1">
      <c r="A51" s="479"/>
      <c r="B51" s="476"/>
      <c r="C51" s="86"/>
      <c r="D51" s="664" t="s">
        <v>115</v>
      </c>
      <c r="E51" s="569"/>
      <c r="F51" s="571"/>
      <c r="G51" s="498" t="s">
        <v>22</v>
      </c>
      <c r="H51" s="499"/>
      <c r="I51" s="500">
        <v>14</v>
      </c>
      <c r="J51" s="501">
        <f>+H51+I51</f>
        <v>14</v>
      </c>
      <c r="K51" s="502"/>
      <c r="L51" s="500">
        <f>20.91+14.504</f>
        <v>35.4</v>
      </c>
      <c r="M51" s="501">
        <f>+K51+L51</f>
        <v>35.4</v>
      </c>
      <c r="N51" s="503"/>
      <c r="O51" s="500">
        <v>14.5</v>
      </c>
      <c r="P51" s="501">
        <f>O51</f>
        <v>14.5</v>
      </c>
      <c r="Q51" s="532" t="s">
        <v>114</v>
      </c>
      <c r="R51" s="533"/>
      <c r="S51" s="506"/>
      <c r="T51" s="528">
        <v>1</v>
      </c>
      <c r="U51" s="686" t="s">
        <v>121</v>
      </c>
    </row>
    <row r="52" spans="1:36" ht="147" customHeight="1">
      <c r="A52" s="479"/>
      <c r="B52" s="476"/>
      <c r="C52" s="86"/>
      <c r="D52" s="665"/>
      <c r="E52" s="666"/>
      <c r="F52" s="571"/>
      <c r="G52" s="23"/>
      <c r="H52" s="62"/>
      <c r="I52" s="470"/>
      <c r="J52" s="471"/>
      <c r="K52" s="62"/>
      <c r="L52" s="470"/>
      <c r="M52" s="471"/>
      <c r="N52" s="62"/>
      <c r="O52" s="470"/>
      <c r="P52" s="471"/>
      <c r="Q52" s="534"/>
      <c r="R52" s="125"/>
      <c r="S52" s="195"/>
      <c r="T52" s="412"/>
      <c r="U52" s="687"/>
    </row>
    <row r="53" spans="1:36" s="20" customFormat="1" ht="16.5" customHeight="1" thickBot="1">
      <c r="A53" s="138"/>
      <c r="B53" s="139"/>
      <c r="C53" s="87"/>
      <c r="D53" s="147"/>
      <c r="E53" s="151"/>
      <c r="F53" s="152"/>
      <c r="G53" s="88" t="s">
        <v>6</v>
      </c>
      <c r="H53" s="113">
        <f t="shared" ref="H53:P53" si="11">SUM(H41:H52)</f>
        <v>167.2</v>
      </c>
      <c r="I53" s="113">
        <f t="shared" si="11"/>
        <v>176</v>
      </c>
      <c r="J53" s="113">
        <f t="shared" si="11"/>
        <v>8.8000000000000007</v>
      </c>
      <c r="K53" s="113">
        <f t="shared" si="11"/>
        <v>189</v>
      </c>
      <c r="L53" s="113">
        <f t="shared" si="11"/>
        <v>224.4</v>
      </c>
      <c r="M53" s="113">
        <f t="shared" si="11"/>
        <v>35.4</v>
      </c>
      <c r="N53" s="113">
        <f>SUM(N41:N52)</f>
        <v>189</v>
      </c>
      <c r="O53" s="113">
        <f t="shared" si="11"/>
        <v>203.5</v>
      </c>
      <c r="P53" s="113">
        <f t="shared" si="11"/>
        <v>14.5</v>
      </c>
      <c r="Q53" s="148"/>
      <c r="R53" s="149"/>
      <c r="S53" s="149"/>
      <c r="T53" s="403"/>
      <c r="U53" s="494"/>
      <c r="V53" s="210"/>
      <c r="W53" s="210"/>
      <c r="X53" s="210"/>
      <c r="Y53" s="210"/>
      <c r="Z53" s="210"/>
      <c r="AA53" s="210"/>
      <c r="AB53" s="210"/>
      <c r="AC53" s="210"/>
      <c r="AD53" s="210"/>
      <c r="AE53" s="210"/>
      <c r="AF53" s="210"/>
      <c r="AG53" s="210"/>
      <c r="AH53" s="210"/>
      <c r="AI53" s="210"/>
      <c r="AJ53" s="210"/>
    </row>
    <row r="54" spans="1:36" ht="14.25" customHeight="1" thickBot="1">
      <c r="A54" s="140" t="s">
        <v>7</v>
      </c>
      <c r="B54" s="141" t="s">
        <v>5</v>
      </c>
      <c r="C54" s="585" t="s">
        <v>8</v>
      </c>
      <c r="D54" s="586"/>
      <c r="E54" s="586"/>
      <c r="F54" s="586"/>
      <c r="G54" s="663"/>
      <c r="H54" s="491">
        <f t="shared" ref="H54:P54" si="12">H53+H40</f>
        <v>366.6</v>
      </c>
      <c r="I54" s="29">
        <f t="shared" si="12"/>
        <v>388.8</v>
      </c>
      <c r="J54" s="492">
        <f t="shared" si="12"/>
        <v>22.2</v>
      </c>
      <c r="K54" s="491">
        <f t="shared" si="12"/>
        <v>362.6</v>
      </c>
      <c r="L54" s="29">
        <f t="shared" si="12"/>
        <v>398</v>
      </c>
      <c r="M54" s="492">
        <f t="shared" si="12"/>
        <v>35.4</v>
      </c>
      <c r="N54" s="491">
        <f t="shared" si="12"/>
        <v>362.6</v>
      </c>
      <c r="O54" s="29">
        <f t="shared" si="12"/>
        <v>377.1</v>
      </c>
      <c r="P54" s="492">
        <f t="shared" si="12"/>
        <v>14.5</v>
      </c>
      <c r="Q54" s="71"/>
      <c r="R54" s="92"/>
      <c r="S54" s="92"/>
      <c r="T54" s="92"/>
      <c r="U54" s="101"/>
    </row>
    <row r="55" spans="1:36" ht="14.25" customHeight="1" thickBot="1">
      <c r="A55" s="16" t="s">
        <v>7</v>
      </c>
      <c r="B55" s="580" t="s">
        <v>9</v>
      </c>
      <c r="C55" s="581"/>
      <c r="D55" s="581"/>
      <c r="E55" s="581"/>
      <c r="F55" s="581"/>
      <c r="G55" s="581"/>
      <c r="H55" s="50">
        <f t="shared" ref="H55:I55" si="13">H54</f>
        <v>366.6</v>
      </c>
      <c r="I55" s="30">
        <f t="shared" si="13"/>
        <v>388.8</v>
      </c>
      <c r="J55" s="169">
        <f t="shared" ref="J55:P55" si="14">J54</f>
        <v>22.2</v>
      </c>
      <c r="K55" s="50">
        <f t="shared" ref="K55:L55" si="15">K54</f>
        <v>362.6</v>
      </c>
      <c r="L55" s="30">
        <f t="shared" si="15"/>
        <v>398</v>
      </c>
      <c r="M55" s="169">
        <f t="shared" si="14"/>
        <v>35.4</v>
      </c>
      <c r="N55" s="50">
        <f t="shared" ref="N55:O55" si="16">N54</f>
        <v>362.6</v>
      </c>
      <c r="O55" s="30">
        <f t="shared" si="16"/>
        <v>377.1</v>
      </c>
      <c r="P55" s="169">
        <f t="shared" si="14"/>
        <v>14.5</v>
      </c>
      <c r="Q55" s="388"/>
      <c r="R55" s="389"/>
      <c r="S55" s="389"/>
      <c r="T55" s="389"/>
      <c r="U55" s="41"/>
    </row>
    <row r="56" spans="1:36" ht="14.25" customHeight="1" thickBot="1">
      <c r="A56" s="12" t="s">
        <v>5</v>
      </c>
      <c r="B56" s="582" t="s">
        <v>17</v>
      </c>
      <c r="C56" s="583"/>
      <c r="D56" s="583"/>
      <c r="E56" s="583"/>
      <c r="F56" s="583"/>
      <c r="G56" s="583"/>
      <c r="H56" s="504">
        <f t="shared" ref="H56:P56" si="17">H55+H30</f>
        <v>511.2</v>
      </c>
      <c r="I56" s="31">
        <f t="shared" si="17"/>
        <v>525.20000000000005</v>
      </c>
      <c r="J56" s="505">
        <f t="shared" si="17"/>
        <v>14</v>
      </c>
      <c r="K56" s="504">
        <f t="shared" si="17"/>
        <v>527.29999999999995</v>
      </c>
      <c r="L56" s="31">
        <f t="shared" si="17"/>
        <v>562.70000000000005</v>
      </c>
      <c r="M56" s="505">
        <f t="shared" si="17"/>
        <v>35.4</v>
      </c>
      <c r="N56" s="504">
        <f t="shared" si="17"/>
        <v>523.79999999999995</v>
      </c>
      <c r="O56" s="31">
        <f t="shared" si="17"/>
        <v>538.29999999999995</v>
      </c>
      <c r="P56" s="505">
        <f t="shared" si="17"/>
        <v>14.5</v>
      </c>
      <c r="Q56" s="390"/>
      <c r="R56" s="391"/>
      <c r="S56" s="391"/>
      <c r="T56" s="391"/>
      <c r="U56" s="43"/>
    </row>
    <row r="57" spans="1:36" s="8" customFormat="1" ht="17.25" customHeight="1">
      <c r="A57" s="584"/>
      <c r="B57" s="584"/>
      <c r="C57" s="584"/>
      <c r="D57" s="584"/>
      <c r="E57" s="584"/>
      <c r="F57" s="584"/>
      <c r="G57" s="584"/>
      <c r="H57" s="584"/>
      <c r="I57" s="584"/>
      <c r="J57" s="584"/>
      <c r="K57" s="584"/>
      <c r="L57" s="584"/>
      <c r="M57" s="584"/>
      <c r="N57" s="584"/>
      <c r="O57" s="584"/>
      <c r="P57" s="584"/>
      <c r="Q57" s="584"/>
      <c r="R57" s="383"/>
      <c r="S57" s="383"/>
      <c r="T57" s="383"/>
      <c r="U57" s="383"/>
    </row>
    <row r="58" spans="1:36" s="9" customFormat="1" ht="14.25" customHeight="1" thickBot="1">
      <c r="A58" s="579" t="s">
        <v>13</v>
      </c>
      <c r="B58" s="579"/>
      <c r="C58" s="579"/>
      <c r="D58" s="579"/>
      <c r="E58" s="579"/>
      <c r="F58" s="579"/>
      <c r="G58" s="579"/>
      <c r="H58" s="85"/>
      <c r="I58" s="85"/>
      <c r="J58" s="85"/>
      <c r="K58" s="85"/>
      <c r="L58" s="85"/>
      <c r="M58" s="85"/>
      <c r="N58" s="85"/>
      <c r="O58" s="85"/>
      <c r="P58" s="85"/>
      <c r="Q58" s="2"/>
      <c r="R58" s="2"/>
      <c r="S58" s="2"/>
      <c r="T58" s="2"/>
      <c r="U58" s="2"/>
      <c r="V58" s="8"/>
      <c r="W58" s="8"/>
      <c r="X58" s="8"/>
      <c r="Y58" s="8"/>
      <c r="Z58" s="8"/>
      <c r="AA58" s="8"/>
      <c r="AB58" s="8"/>
      <c r="AC58" s="8"/>
      <c r="AD58" s="8"/>
      <c r="AE58" s="8"/>
      <c r="AF58" s="8"/>
      <c r="AG58" s="8"/>
      <c r="AH58" s="8"/>
      <c r="AI58" s="8"/>
      <c r="AJ58" s="8"/>
    </row>
    <row r="59" spans="1:36" ht="76.5" customHeight="1" thickBot="1">
      <c r="A59" s="552" t="s">
        <v>10</v>
      </c>
      <c r="B59" s="553"/>
      <c r="C59" s="553"/>
      <c r="D59" s="553"/>
      <c r="E59" s="553"/>
      <c r="F59" s="553"/>
      <c r="G59" s="554"/>
      <c r="H59" s="180" t="s">
        <v>64</v>
      </c>
      <c r="I59" s="181" t="s">
        <v>110</v>
      </c>
      <c r="J59" s="182" t="s">
        <v>58</v>
      </c>
      <c r="K59" s="420" t="s">
        <v>48</v>
      </c>
      <c r="L59" s="181" t="s">
        <v>108</v>
      </c>
      <c r="M59" s="182" t="s">
        <v>58</v>
      </c>
      <c r="N59" s="420" t="s">
        <v>61</v>
      </c>
      <c r="O59" s="181" t="s">
        <v>109</v>
      </c>
      <c r="P59" s="182" t="s">
        <v>58</v>
      </c>
      <c r="Q59" s="36"/>
    </row>
    <row r="60" spans="1:36" ht="16.5" customHeight="1">
      <c r="A60" s="555" t="s">
        <v>14</v>
      </c>
      <c r="B60" s="556"/>
      <c r="C60" s="556"/>
      <c r="D60" s="556"/>
      <c r="E60" s="556"/>
      <c r="F60" s="556"/>
      <c r="G60" s="557"/>
      <c r="H60" s="421">
        <f>SUM(H61:H63)</f>
        <v>511.2</v>
      </c>
      <c r="I60" s="432">
        <f>SUM(I61:I63)</f>
        <v>525.20000000000005</v>
      </c>
      <c r="J60" s="425">
        <f>SUM(J61:J63)</f>
        <v>14</v>
      </c>
      <c r="K60" s="421">
        <f t="shared" ref="K60:L60" si="18">SUM(K61:K63)</f>
        <v>527.29999999999995</v>
      </c>
      <c r="L60" s="432">
        <f t="shared" si="18"/>
        <v>562.70000000000005</v>
      </c>
      <c r="M60" s="425">
        <f t="shared" ref="M60:P60" si="19">SUM(M61:M63)</f>
        <v>35.4</v>
      </c>
      <c r="N60" s="421">
        <f t="shared" ref="N60:O60" si="20">SUM(N61:N63)</f>
        <v>523.79999999999995</v>
      </c>
      <c r="O60" s="432">
        <f t="shared" si="20"/>
        <v>538.29999999999995</v>
      </c>
      <c r="P60" s="425">
        <f t="shared" si="19"/>
        <v>14.5</v>
      </c>
    </row>
    <row r="61" spans="1:36" ht="14.25" customHeight="1">
      <c r="A61" s="558" t="s">
        <v>19</v>
      </c>
      <c r="B61" s="559"/>
      <c r="C61" s="559"/>
      <c r="D61" s="559"/>
      <c r="E61" s="559"/>
      <c r="F61" s="559"/>
      <c r="G61" s="560"/>
      <c r="H61" s="190">
        <f>SUMIF(G12:G56,"SB",H12:H56)</f>
        <v>463.1</v>
      </c>
      <c r="I61" s="433">
        <f>SUMIF(G12:G56,"SB",I12:I56)</f>
        <v>477.1</v>
      </c>
      <c r="J61" s="426">
        <f>SUMIF(G12:G56,"SB",J12:J56)</f>
        <v>14</v>
      </c>
      <c r="K61" s="422">
        <f>SUMIF(G12:G56,"SB",K12:K56)</f>
        <v>527.29999999999995</v>
      </c>
      <c r="L61" s="434">
        <f>SUMIF(G12:G56,"SB",L12:L56)</f>
        <v>562.70000000000005</v>
      </c>
      <c r="M61" s="427">
        <f>SUMIF(G12:G56,"SB",M12:M56)</f>
        <v>35.4</v>
      </c>
      <c r="N61" s="422">
        <f>SUMIF(G12:G56,"SB",N12:N56)</f>
        <v>523.79999999999995</v>
      </c>
      <c r="O61" s="434">
        <f>SUMIF(G12:G56,"SB",O12:O56)</f>
        <v>538.29999999999995</v>
      </c>
      <c r="P61" s="427">
        <f>SUMIF(G12:G56,"SB",P12:P56)</f>
        <v>14.5</v>
      </c>
    </row>
    <row r="62" spans="1:36" ht="14.25" customHeight="1">
      <c r="A62" s="561" t="s">
        <v>20</v>
      </c>
      <c r="B62" s="562"/>
      <c r="C62" s="562"/>
      <c r="D62" s="562"/>
      <c r="E62" s="562"/>
      <c r="F62" s="562"/>
      <c r="G62" s="563"/>
      <c r="H62" s="422">
        <f>SUMIF(G26:G56,"SB(P)",H26:H56)</f>
        <v>0</v>
      </c>
      <c r="I62" s="434">
        <f>SUMIF(G26:G56,"SB(P)",I26:I56)</f>
        <v>0</v>
      </c>
      <c r="J62" s="427">
        <f>SUMIF(G26:G56,"SB(P)",J26:J56)</f>
        <v>0</v>
      </c>
      <c r="K62" s="422">
        <f>SUMIF(G26:G56,"SB(P)",K26:K56)</f>
        <v>0</v>
      </c>
      <c r="L62" s="434">
        <f>SUMIF(G26:G56,"SB(P)",L26:L56)</f>
        <v>0</v>
      </c>
      <c r="M62" s="427">
        <f>SUMIF(G26:G56,"SB(P)",M26:M56)</f>
        <v>0</v>
      </c>
      <c r="N62" s="422">
        <f>SUMIF(G26:G56,"SB(P)",N26:N56)</f>
        <v>0</v>
      </c>
      <c r="O62" s="434">
        <f>SUMIF(G26:G56,"SB(P)",O26:O56)</f>
        <v>0</v>
      </c>
      <c r="P62" s="427">
        <f>SUMIF(G26:G56,"SB(P)",P26:P56)</f>
        <v>0</v>
      </c>
      <c r="Q62" s="36"/>
    </row>
    <row r="63" spans="1:36" ht="14.25" customHeight="1">
      <c r="A63" s="564" t="s">
        <v>54</v>
      </c>
      <c r="B63" s="565"/>
      <c r="C63" s="565"/>
      <c r="D63" s="565"/>
      <c r="E63" s="565"/>
      <c r="F63" s="565"/>
      <c r="G63" s="566"/>
      <c r="H63" s="191">
        <f>SUMIF(G12:G56,"SB(L)",H12:H56)</f>
        <v>48.1</v>
      </c>
      <c r="I63" s="435">
        <f>SUMIF(G12:G56,"SB(L)",I12:I56)</f>
        <v>48.1</v>
      </c>
      <c r="J63" s="428">
        <f>SUMIF(G12:G56,"SB(L)",J12:J56)</f>
        <v>0</v>
      </c>
      <c r="K63" s="191">
        <f>SUMIF(G12:G56,"SB(L)",K12:K56)</f>
        <v>0</v>
      </c>
      <c r="L63" s="435">
        <f>SUMIF(G12:G56,"SB(L)",L12:L56)</f>
        <v>0</v>
      </c>
      <c r="M63" s="428">
        <f>SUMIF(G12:G56,"SB(L)",M12:M56)</f>
        <v>0</v>
      </c>
      <c r="N63" s="191">
        <f>SUMIF(G12:G56,"SB(L)",N12:N56)</f>
        <v>0</v>
      </c>
      <c r="O63" s="435">
        <f>SUMIF(G12:G56,"SB(L)",O12:O56)</f>
        <v>0</v>
      </c>
      <c r="P63" s="431">
        <f>SUMIF(G12:G56,"SB(L)",P12:P56)</f>
        <v>0</v>
      </c>
      <c r="Q63" s="36"/>
    </row>
    <row r="64" spans="1:36" ht="14.25" customHeight="1">
      <c r="A64" s="543" t="s">
        <v>15</v>
      </c>
      <c r="B64" s="544"/>
      <c r="C64" s="544"/>
      <c r="D64" s="544"/>
      <c r="E64" s="544"/>
      <c r="F64" s="544"/>
      <c r="G64" s="545"/>
      <c r="H64" s="423">
        <f t="shared" ref="H64:P64" si="21">SUM(H65:H67)</f>
        <v>0</v>
      </c>
      <c r="I64" s="436">
        <f t="shared" si="21"/>
        <v>0</v>
      </c>
      <c r="J64" s="429">
        <f t="shared" si="21"/>
        <v>0</v>
      </c>
      <c r="K64" s="423">
        <f t="shared" si="21"/>
        <v>0</v>
      </c>
      <c r="L64" s="436">
        <f t="shared" si="21"/>
        <v>0</v>
      </c>
      <c r="M64" s="429">
        <f t="shared" si="21"/>
        <v>0</v>
      </c>
      <c r="N64" s="423">
        <f t="shared" si="21"/>
        <v>0</v>
      </c>
      <c r="O64" s="436">
        <f t="shared" si="21"/>
        <v>0</v>
      </c>
      <c r="P64" s="429">
        <f t="shared" si="21"/>
        <v>0</v>
      </c>
    </row>
    <row r="65" spans="1:36" ht="14.25" customHeight="1">
      <c r="A65" s="546" t="s">
        <v>21</v>
      </c>
      <c r="B65" s="547"/>
      <c r="C65" s="547"/>
      <c r="D65" s="547"/>
      <c r="E65" s="547"/>
      <c r="F65" s="547"/>
      <c r="G65" s="548"/>
      <c r="H65" s="422">
        <f>SUMIF(G26:G56,"ES",H26:H56)</f>
        <v>0</v>
      </c>
      <c r="I65" s="434">
        <f>SUMIF(G26:G56,"ES",I26:I56)</f>
        <v>0</v>
      </c>
      <c r="J65" s="427">
        <f>SUMIF(G26:G56,"ES",J26:J56)</f>
        <v>0</v>
      </c>
      <c r="K65" s="422">
        <f>SUMIF(G26:G56,"ES",K26:K56)</f>
        <v>0</v>
      </c>
      <c r="L65" s="434">
        <f>SUMIF(G26:G56,"ES",L26:L56)</f>
        <v>0</v>
      </c>
      <c r="M65" s="427">
        <f>SUMIF(G26:G56,"ES",M26:M56)</f>
        <v>0</v>
      </c>
      <c r="N65" s="422">
        <f>SUMIF(G26:G56,"ES",N26:N56)</f>
        <v>0</v>
      </c>
      <c r="O65" s="434">
        <f>SUMIF(G26:G56,"ES",O26:O56)</f>
        <v>0</v>
      </c>
      <c r="P65" s="427">
        <f>SUMIF(G26:G56,"ES",P26:P56)</f>
        <v>0</v>
      </c>
    </row>
    <row r="66" spans="1:36" ht="14.25" customHeight="1">
      <c r="A66" s="546" t="s">
        <v>34</v>
      </c>
      <c r="B66" s="547"/>
      <c r="C66" s="547"/>
      <c r="D66" s="547"/>
      <c r="E66" s="547"/>
      <c r="F66" s="547"/>
      <c r="G66" s="548"/>
      <c r="H66" s="422">
        <f>SUMIF(G26:G56,"KVJUD",H26:H56)</f>
        <v>0</v>
      </c>
      <c r="I66" s="434">
        <f>SUMIF(G26:G56,"KVJUD",I26:I56)</f>
        <v>0</v>
      </c>
      <c r="J66" s="427">
        <f>SUMIF(G26:G56,"KVJUD",J26:J56)</f>
        <v>0</v>
      </c>
      <c r="K66" s="422">
        <f>SUMIF(G26:G56,"KVJUD",K26:K56)</f>
        <v>0</v>
      </c>
      <c r="L66" s="434">
        <f>SUMIF(G26:G56,"KVJUD",L26:L56)</f>
        <v>0</v>
      </c>
      <c r="M66" s="427">
        <f>SUMIF(G26:G56,"KVJUD",M26:M56)</f>
        <v>0</v>
      </c>
      <c r="N66" s="422">
        <f>SUMIF(G26:G56,"KVJUD",N26:N56)</f>
        <v>0</v>
      </c>
      <c r="O66" s="434">
        <f>SUMIF(G26:G56,"KVJUD",O26:O56)</f>
        <v>0</v>
      </c>
      <c r="P66" s="427">
        <f>SUMIF(G26:G56,"KVJUD",P26:P56)</f>
        <v>0</v>
      </c>
    </row>
    <row r="67" spans="1:36" ht="14.25" customHeight="1">
      <c r="A67" s="546" t="s">
        <v>33</v>
      </c>
      <c r="B67" s="547"/>
      <c r="C67" s="547"/>
      <c r="D67" s="547"/>
      <c r="E67" s="547"/>
      <c r="F67" s="547"/>
      <c r="G67" s="548"/>
      <c r="H67" s="422">
        <f>SUMIF(G26:G56,"KT",H26:H56)</f>
        <v>0</v>
      </c>
      <c r="I67" s="434">
        <f>SUMIF(G26:G56,"KT",I26:I56)</f>
        <v>0</v>
      </c>
      <c r="J67" s="427">
        <f>SUMIF(G26:G56,"KT",J26:J56)</f>
        <v>0</v>
      </c>
      <c r="K67" s="422">
        <f>SUMIF(G26:G56,"KT",K26:K56)</f>
        <v>0</v>
      </c>
      <c r="L67" s="434">
        <f>SUMIF(G26:G56,"KT",L26:L56)</f>
        <v>0</v>
      </c>
      <c r="M67" s="427">
        <f>SUMIF(G26:G56,"KT",M26:M56)</f>
        <v>0</v>
      </c>
      <c r="N67" s="422">
        <f>SUMIF(G26:G56,"KT",N26:N56)</f>
        <v>0</v>
      </c>
      <c r="O67" s="434">
        <f>SUMIF(G26:G56,"KT",O26:O56)</f>
        <v>0</v>
      </c>
      <c r="P67" s="427">
        <f>SUMIF(G26:G56,"KT",P26:P56)</f>
        <v>0</v>
      </c>
    </row>
    <row r="68" spans="1:36" ht="17.25" customHeight="1" thickBot="1">
      <c r="A68" s="549" t="s">
        <v>16</v>
      </c>
      <c r="B68" s="550"/>
      <c r="C68" s="550"/>
      <c r="D68" s="550"/>
      <c r="E68" s="550"/>
      <c r="F68" s="550"/>
      <c r="G68" s="551"/>
      <c r="H68" s="424">
        <f t="shared" ref="H68:P68" si="22">SUM(H60,H64)</f>
        <v>511.2</v>
      </c>
      <c r="I68" s="437">
        <f t="shared" si="22"/>
        <v>525.20000000000005</v>
      </c>
      <c r="J68" s="430">
        <f t="shared" si="22"/>
        <v>14</v>
      </c>
      <c r="K68" s="424">
        <f t="shared" si="22"/>
        <v>527.29999999999995</v>
      </c>
      <c r="L68" s="437">
        <f t="shared" si="22"/>
        <v>562.70000000000005</v>
      </c>
      <c r="M68" s="430">
        <f t="shared" si="22"/>
        <v>35.4</v>
      </c>
      <c r="N68" s="424">
        <f t="shared" si="22"/>
        <v>523.79999999999995</v>
      </c>
      <c r="O68" s="437">
        <f t="shared" si="22"/>
        <v>538.29999999999995</v>
      </c>
      <c r="P68" s="430">
        <f t="shared" si="22"/>
        <v>14.5</v>
      </c>
    </row>
    <row r="69" spans="1:36">
      <c r="D69" s="8"/>
      <c r="E69" s="438"/>
      <c r="F69" s="439"/>
      <c r="G69" s="440"/>
      <c r="H69" s="361"/>
      <c r="I69" s="361"/>
      <c r="J69" s="361"/>
      <c r="K69" s="361"/>
      <c r="L69" s="361"/>
      <c r="M69" s="361"/>
      <c r="N69" s="361"/>
      <c r="O69" s="361"/>
      <c r="P69" s="361"/>
      <c r="Q69" s="8"/>
    </row>
    <row r="70" spans="1:36">
      <c r="D70" s="8"/>
      <c r="E70" s="540" t="s">
        <v>101</v>
      </c>
      <c r="F70" s="540"/>
      <c r="G70" s="540"/>
      <c r="H70" s="540"/>
      <c r="I70" s="540"/>
      <c r="J70" s="540"/>
      <c r="K70" s="540"/>
      <c r="L70" s="540"/>
      <c r="M70" s="540"/>
      <c r="N70" s="540"/>
      <c r="O70" s="540"/>
      <c r="P70" s="540"/>
      <c r="Q70" s="8"/>
    </row>
    <row r="71" spans="1:36">
      <c r="D71" s="8"/>
      <c r="E71" s="438"/>
      <c r="F71" s="439"/>
      <c r="G71" s="440"/>
      <c r="H71" s="8"/>
      <c r="I71" s="8"/>
      <c r="J71" s="8"/>
      <c r="K71" s="8"/>
      <c r="L71" s="8"/>
      <c r="M71" s="8"/>
      <c r="N71" s="8"/>
      <c r="O71" s="8"/>
      <c r="P71" s="8"/>
      <c r="Q71" s="8"/>
    </row>
    <row r="72" spans="1:36">
      <c r="A72" s="3"/>
      <c r="B72" s="3"/>
      <c r="C72" s="3"/>
      <c r="D72" s="3"/>
      <c r="E72" s="3"/>
      <c r="F72" s="3"/>
      <c r="G72" s="3"/>
      <c r="Q72" s="3"/>
      <c r="R72" s="3"/>
      <c r="S72" s="3"/>
      <c r="T72" s="3"/>
      <c r="U72" s="3"/>
    </row>
    <row r="73" spans="1:36" s="4" customFormat="1">
      <c r="E73" s="11"/>
      <c r="F73" s="5"/>
      <c r="G73" s="6"/>
      <c r="H73" s="36"/>
      <c r="I73" s="36"/>
      <c r="J73" s="36"/>
      <c r="V73" s="210"/>
      <c r="W73" s="210"/>
      <c r="X73" s="210"/>
      <c r="Y73" s="210"/>
      <c r="Z73" s="210"/>
      <c r="AA73" s="210"/>
      <c r="AB73" s="210"/>
      <c r="AC73" s="210"/>
      <c r="AD73" s="210"/>
      <c r="AE73" s="210"/>
      <c r="AF73" s="210"/>
      <c r="AG73" s="210"/>
      <c r="AH73" s="210"/>
      <c r="AI73" s="210"/>
      <c r="AJ73" s="8"/>
    </row>
  </sheetData>
  <mergeCells count="83">
    <mergeCell ref="U51:U52"/>
    <mergeCell ref="U21:U24"/>
    <mergeCell ref="U36:U39"/>
    <mergeCell ref="F26:F27"/>
    <mergeCell ref="F21:F24"/>
    <mergeCell ref="C29:G29"/>
    <mergeCell ref="B30:G30"/>
    <mergeCell ref="B31:Q31"/>
    <mergeCell ref="C32:Q32"/>
    <mergeCell ref="F33:F35"/>
    <mergeCell ref="U43:U45"/>
    <mergeCell ref="D4:Q4"/>
    <mergeCell ref="A5:Q5"/>
    <mergeCell ref="A6:Q6"/>
    <mergeCell ref="A8:A10"/>
    <mergeCell ref="B8:B10"/>
    <mergeCell ref="C8:C10"/>
    <mergeCell ref="D8:D10"/>
    <mergeCell ref="E8:E10"/>
    <mergeCell ref="F8:F10"/>
    <mergeCell ref="J8:J10"/>
    <mergeCell ref="M8:M10"/>
    <mergeCell ref="P8:P10"/>
    <mergeCell ref="Q9:Q10"/>
    <mergeCell ref="Q8:T8"/>
    <mergeCell ref="R9:T9"/>
    <mergeCell ref="A11:Q11"/>
    <mergeCell ref="A12:Q12"/>
    <mergeCell ref="B13:Q13"/>
    <mergeCell ref="C14:Q14"/>
    <mergeCell ref="D16:D20"/>
    <mergeCell ref="E16:E20"/>
    <mergeCell ref="A21:A24"/>
    <mergeCell ref="B21:B24"/>
    <mergeCell ref="C21:C24"/>
    <mergeCell ref="D21:D24"/>
    <mergeCell ref="E21:E24"/>
    <mergeCell ref="A26:A27"/>
    <mergeCell ref="B26:B27"/>
    <mergeCell ref="C26:C27"/>
    <mergeCell ref="D26:D27"/>
    <mergeCell ref="E26:E27"/>
    <mergeCell ref="A33:A35"/>
    <mergeCell ref="B33:B35"/>
    <mergeCell ref="C33:C35"/>
    <mergeCell ref="D33:D34"/>
    <mergeCell ref="E33:E35"/>
    <mergeCell ref="B55:G55"/>
    <mergeCell ref="D36:D39"/>
    <mergeCell ref="E36:E39"/>
    <mergeCell ref="F36:F39"/>
    <mergeCell ref="Q36:Q37"/>
    <mergeCell ref="D43:D44"/>
    <mergeCell ref="F43:F44"/>
    <mergeCell ref="F45:F47"/>
    <mergeCell ref="D48:D49"/>
    <mergeCell ref="E48:E49"/>
    <mergeCell ref="F48:F49"/>
    <mergeCell ref="C54:G54"/>
    <mergeCell ref="D51:D52"/>
    <mergeCell ref="E51:E52"/>
    <mergeCell ref="F51:F52"/>
    <mergeCell ref="A57:Q57"/>
    <mergeCell ref="A58:G58"/>
    <mergeCell ref="A59:G59"/>
    <mergeCell ref="A60:G60"/>
    <mergeCell ref="A61:G61"/>
    <mergeCell ref="A68:G68"/>
    <mergeCell ref="E70:P70"/>
    <mergeCell ref="G8:G10"/>
    <mergeCell ref="H8:H10"/>
    <mergeCell ref="I8:I10"/>
    <mergeCell ref="K8:K10"/>
    <mergeCell ref="L8:L10"/>
    <mergeCell ref="N8:N10"/>
    <mergeCell ref="O8:O10"/>
    <mergeCell ref="A62:G62"/>
    <mergeCell ref="A63:G63"/>
    <mergeCell ref="A64:G64"/>
    <mergeCell ref="A65:G65"/>
    <mergeCell ref="A66:G66"/>
    <mergeCell ref="A67:G67"/>
    <mergeCell ref="B56:G56"/>
  </mergeCells>
  <printOptions horizontalCentered="1"/>
  <pageMargins left="0.19685039370078741" right="0.19685039370078741" top="0.78740157480314965" bottom="0.19685039370078741" header="0" footer="0"/>
  <pageSetup paperSize="9" scale="67" orientation="landscape" r:id="rId1"/>
  <headerFooter alignWithMargins="0"/>
  <rowBreaks count="1" manualBreakCount="1">
    <brk id="57"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75"/>
  <sheetViews>
    <sheetView view="pageBreakPreview" zoomScaleNormal="100" zoomScaleSheetLayoutView="100" workbookViewId="0">
      <selection activeCell="U54" sqref="U54"/>
    </sheetView>
  </sheetViews>
  <sheetFormatPr defaultRowHeight="12.75"/>
  <cols>
    <col min="1" max="4" width="2.7109375" style="4" customWidth="1"/>
    <col min="5" max="5" width="32.42578125" style="4" customWidth="1"/>
    <col min="6" max="6" width="2.7109375" style="11" customWidth="1"/>
    <col min="7" max="7" width="3.140625" style="5" customWidth="1"/>
    <col min="8" max="8" width="11" style="5" customWidth="1"/>
    <col min="9" max="9" width="7.7109375" style="6" customWidth="1"/>
    <col min="10" max="10" width="8.7109375" style="4" customWidth="1"/>
    <col min="11" max="12" width="8.42578125" style="4" customWidth="1"/>
    <col min="13" max="13" width="30.7109375" style="4" customWidth="1"/>
    <col min="14" max="16" width="4.28515625" style="4" customWidth="1"/>
    <col min="17" max="16384" width="9.140625" style="3"/>
  </cols>
  <sheetData>
    <row r="1" spans="1:16" s="63" customFormat="1" ht="14.25" customHeight="1">
      <c r="M1" s="694" t="s">
        <v>41</v>
      </c>
      <c r="N1" s="695"/>
      <c r="O1" s="695"/>
      <c r="P1" s="695"/>
    </row>
    <row r="2" spans="1:16" s="4" customFormat="1" ht="15" customHeight="1">
      <c r="A2" s="211"/>
      <c r="B2" s="211"/>
      <c r="C2" s="211"/>
      <c r="D2" s="211"/>
      <c r="E2" s="574" t="s">
        <v>113</v>
      </c>
      <c r="F2" s="574"/>
      <c r="G2" s="574"/>
      <c r="H2" s="574"/>
      <c r="I2" s="574"/>
      <c r="J2" s="574"/>
      <c r="K2" s="574"/>
      <c r="L2" s="574"/>
      <c r="M2" s="574"/>
      <c r="N2" s="211"/>
      <c r="O2" s="211"/>
      <c r="P2" s="211"/>
    </row>
    <row r="3" spans="1:16" ht="15.75" customHeight="1">
      <c r="A3" s="575" t="s">
        <v>29</v>
      </c>
      <c r="B3" s="575"/>
      <c r="C3" s="575"/>
      <c r="D3" s="575"/>
      <c r="E3" s="575"/>
      <c r="F3" s="575"/>
      <c r="G3" s="575"/>
      <c r="H3" s="575"/>
      <c r="I3" s="575"/>
      <c r="J3" s="575"/>
      <c r="K3" s="575"/>
      <c r="L3" s="575"/>
      <c r="M3" s="575"/>
      <c r="N3" s="212"/>
      <c r="O3" s="212"/>
      <c r="P3" s="212"/>
    </row>
    <row r="4" spans="1:16" ht="16.5" customHeight="1">
      <c r="A4" s="576" t="s">
        <v>18</v>
      </c>
      <c r="B4" s="576"/>
      <c r="C4" s="576"/>
      <c r="D4" s="576"/>
      <c r="E4" s="576"/>
      <c r="F4" s="576"/>
      <c r="G4" s="576"/>
      <c r="H4" s="576"/>
      <c r="I4" s="576"/>
      <c r="J4" s="576"/>
      <c r="K4" s="576"/>
      <c r="L4" s="576"/>
      <c r="M4" s="576"/>
      <c r="N4" s="213"/>
      <c r="O4" s="213"/>
      <c r="P4" s="213"/>
    </row>
    <row r="5" spans="1:16" ht="15" customHeight="1" thickBot="1">
      <c r="M5" s="449"/>
      <c r="N5" s="91"/>
      <c r="O5" s="64" t="s">
        <v>39</v>
      </c>
      <c r="P5" s="91"/>
    </row>
    <row r="6" spans="1:16" ht="36.75" customHeight="1">
      <c r="A6" s="628" t="s">
        <v>30</v>
      </c>
      <c r="B6" s="619" t="s">
        <v>0</v>
      </c>
      <c r="C6" s="619" t="s">
        <v>1</v>
      </c>
      <c r="D6" s="619" t="s">
        <v>31</v>
      </c>
      <c r="E6" s="631" t="s">
        <v>12</v>
      </c>
      <c r="F6" s="619" t="s">
        <v>2</v>
      </c>
      <c r="G6" s="622" t="s">
        <v>3</v>
      </c>
      <c r="H6" s="696" t="s">
        <v>32</v>
      </c>
      <c r="I6" s="625" t="s">
        <v>4</v>
      </c>
      <c r="J6" s="609" t="s">
        <v>64</v>
      </c>
      <c r="K6" s="609" t="s">
        <v>48</v>
      </c>
      <c r="L6" s="609" t="s">
        <v>61</v>
      </c>
      <c r="M6" s="612" t="s">
        <v>11</v>
      </c>
      <c r="N6" s="613"/>
      <c r="O6" s="613"/>
      <c r="P6" s="614"/>
    </row>
    <row r="7" spans="1:16" ht="21.75" customHeight="1">
      <c r="A7" s="629"/>
      <c r="B7" s="620"/>
      <c r="C7" s="620"/>
      <c r="D7" s="620"/>
      <c r="E7" s="632"/>
      <c r="F7" s="620"/>
      <c r="G7" s="623"/>
      <c r="H7" s="697"/>
      <c r="I7" s="626"/>
      <c r="J7" s="610"/>
      <c r="K7" s="610"/>
      <c r="L7" s="610"/>
      <c r="M7" s="615" t="s">
        <v>12</v>
      </c>
      <c r="N7" s="617" t="s">
        <v>112</v>
      </c>
      <c r="O7" s="617"/>
      <c r="P7" s="618"/>
    </row>
    <row r="8" spans="1:16" ht="65.25" customHeight="1" thickBot="1">
      <c r="A8" s="630"/>
      <c r="B8" s="621"/>
      <c r="C8" s="621"/>
      <c r="D8" s="621"/>
      <c r="E8" s="633"/>
      <c r="F8" s="621"/>
      <c r="G8" s="624"/>
      <c r="H8" s="698"/>
      <c r="I8" s="627"/>
      <c r="J8" s="611"/>
      <c r="K8" s="611"/>
      <c r="L8" s="611"/>
      <c r="M8" s="616"/>
      <c r="N8" s="51" t="s">
        <v>40</v>
      </c>
      <c r="O8" s="51" t="s">
        <v>47</v>
      </c>
      <c r="P8" s="52" t="s">
        <v>62</v>
      </c>
    </row>
    <row r="9" spans="1:16" s="10" customFormat="1" ht="15" customHeight="1">
      <c r="A9" s="635" t="s">
        <v>24</v>
      </c>
      <c r="B9" s="636"/>
      <c r="C9" s="636"/>
      <c r="D9" s="636"/>
      <c r="E9" s="636"/>
      <c r="F9" s="636"/>
      <c r="G9" s="636"/>
      <c r="H9" s="636"/>
      <c r="I9" s="636"/>
      <c r="J9" s="636"/>
      <c r="K9" s="636"/>
      <c r="L9" s="636"/>
      <c r="M9" s="636"/>
      <c r="N9" s="53"/>
      <c r="O9" s="53"/>
      <c r="P9" s="54"/>
    </row>
    <row r="10" spans="1:16" s="10" customFormat="1" ht="14.25" customHeight="1">
      <c r="A10" s="640" t="s">
        <v>36</v>
      </c>
      <c r="B10" s="641"/>
      <c r="C10" s="641"/>
      <c r="D10" s="641"/>
      <c r="E10" s="641"/>
      <c r="F10" s="641"/>
      <c r="G10" s="641"/>
      <c r="H10" s="641"/>
      <c r="I10" s="641"/>
      <c r="J10" s="641"/>
      <c r="K10" s="641"/>
      <c r="L10" s="641"/>
      <c r="M10" s="641"/>
      <c r="N10" s="261"/>
      <c r="O10" s="261"/>
      <c r="P10" s="37"/>
    </row>
    <row r="11" spans="1:16" ht="15.75" customHeight="1">
      <c r="A11" s="14" t="s">
        <v>5</v>
      </c>
      <c r="B11" s="642" t="s">
        <v>25</v>
      </c>
      <c r="C11" s="643"/>
      <c r="D11" s="643"/>
      <c r="E11" s="643"/>
      <c r="F11" s="643"/>
      <c r="G11" s="643"/>
      <c r="H11" s="643"/>
      <c r="I11" s="643"/>
      <c r="J11" s="643"/>
      <c r="K11" s="643"/>
      <c r="L11" s="643"/>
      <c r="M11" s="643"/>
      <c r="N11" s="262"/>
      <c r="O11" s="262"/>
      <c r="P11" s="38"/>
    </row>
    <row r="12" spans="1:16" ht="15" customHeight="1">
      <c r="A12" s="15" t="s">
        <v>5</v>
      </c>
      <c r="B12" s="13" t="s">
        <v>5</v>
      </c>
      <c r="C12" s="644" t="s">
        <v>26</v>
      </c>
      <c r="D12" s="645"/>
      <c r="E12" s="645"/>
      <c r="F12" s="645"/>
      <c r="G12" s="645"/>
      <c r="H12" s="645"/>
      <c r="I12" s="645"/>
      <c r="J12" s="645"/>
      <c r="K12" s="645"/>
      <c r="L12" s="645"/>
      <c r="M12" s="645"/>
      <c r="N12" s="263"/>
      <c r="O12" s="263"/>
      <c r="P12" s="39"/>
    </row>
    <row r="13" spans="1:16" ht="25.5" customHeight="1">
      <c r="A13" s="264" t="s">
        <v>5</v>
      </c>
      <c r="B13" s="259" t="s">
        <v>5</v>
      </c>
      <c r="C13" s="265" t="s">
        <v>5</v>
      </c>
      <c r="D13" s="266"/>
      <c r="E13" s="205" t="s">
        <v>53</v>
      </c>
      <c r="F13" s="301" t="s">
        <v>93</v>
      </c>
      <c r="G13" s="206" t="s">
        <v>28</v>
      </c>
      <c r="H13" s="203"/>
      <c r="I13" s="33"/>
      <c r="J13" s="26"/>
      <c r="K13" s="26"/>
      <c r="L13" s="26"/>
      <c r="M13" s="131"/>
      <c r="N13" s="126"/>
      <c r="O13" s="192"/>
      <c r="P13" s="22"/>
    </row>
    <row r="14" spans="1:16" ht="41.25" customHeight="1">
      <c r="A14" s="264"/>
      <c r="B14" s="259"/>
      <c r="C14" s="165"/>
      <c r="D14" s="69" t="s">
        <v>5</v>
      </c>
      <c r="E14" s="568" t="s">
        <v>71</v>
      </c>
      <c r="F14" s="648" t="s">
        <v>68</v>
      </c>
      <c r="G14" s="226"/>
      <c r="H14" s="703" t="s">
        <v>65</v>
      </c>
      <c r="I14" s="166" t="s">
        <v>22</v>
      </c>
      <c r="J14" s="117">
        <f>39.5-1.4</f>
        <v>38.1</v>
      </c>
      <c r="K14" s="117">
        <v>39.5</v>
      </c>
      <c r="L14" s="117">
        <v>39.5</v>
      </c>
      <c r="M14" s="233" t="s">
        <v>74</v>
      </c>
      <c r="N14" s="234">
        <v>22</v>
      </c>
      <c r="O14" s="234">
        <v>25</v>
      </c>
      <c r="P14" s="269">
        <v>25</v>
      </c>
    </row>
    <row r="15" spans="1:16" ht="51" customHeight="1">
      <c r="A15" s="264"/>
      <c r="B15" s="259"/>
      <c r="C15" s="165"/>
      <c r="D15" s="260"/>
      <c r="E15" s="646"/>
      <c r="F15" s="649"/>
      <c r="G15" s="258"/>
      <c r="H15" s="704"/>
      <c r="I15" s="32"/>
      <c r="J15" s="27"/>
      <c r="K15" s="27"/>
      <c r="L15" s="27"/>
      <c r="M15" s="235" t="s">
        <v>87</v>
      </c>
      <c r="N15" s="232">
        <v>5</v>
      </c>
      <c r="O15" s="232">
        <v>5</v>
      </c>
      <c r="P15" s="270">
        <v>5</v>
      </c>
    </row>
    <row r="16" spans="1:16" ht="44.25" customHeight="1">
      <c r="A16" s="264"/>
      <c r="B16" s="259"/>
      <c r="C16" s="165"/>
      <c r="D16" s="260"/>
      <c r="E16" s="646"/>
      <c r="F16" s="649"/>
      <c r="G16" s="258"/>
      <c r="H16" s="704"/>
      <c r="I16" s="32"/>
      <c r="J16" s="27"/>
      <c r="K16" s="27"/>
      <c r="L16" s="27"/>
      <c r="M16" s="451" t="s">
        <v>73</v>
      </c>
      <c r="N16" s="232">
        <v>10</v>
      </c>
      <c r="O16" s="232">
        <v>10</v>
      </c>
      <c r="P16" s="270">
        <v>10</v>
      </c>
    </row>
    <row r="17" spans="1:16" ht="51" customHeight="1">
      <c r="A17" s="264"/>
      <c r="B17" s="259"/>
      <c r="C17" s="165"/>
      <c r="D17" s="260"/>
      <c r="E17" s="646"/>
      <c r="F17" s="649"/>
      <c r="G17" s="258"/>
      <c r="H17" s="704"/>
      <c r="I17" s="32"/>
      <c r="J17" s="27"/>
      <c r="K17" s="27"/>
      <c r="L17" s="27"/>
      <c r="M17" s="451" t="s">
        <v>88</v>
      </c>
      <c r="N17" s="232">
        <v>10</v>
      </c>
      <c r="O17" s="232">
        <v>10</v>
      </c>
      <c r="P17" s="270">
        <v>10</v>
      </c>
    </row>
    <row r="18" spans="1:16" ht="53.25" customHeight="1">
      <c r="A18" s="264"/>
      <c r="B18" s="259"/>
      <c r="C18" s="165"/>
      <c r="D18" s="21"/>
      <c r="E18" s="647"/>
      <c r="F18" s="650"/>
      <c r="G18" s="258"/>
      <c r="H18" s="705"/>
      <c r="I18" s="33"/>
      <c r="J18" s="26"/>
      <c r="K18" s="26"/>
      <c r="L18" s="26"/>
      <c r="M18" s="343" t="s">
        <v>69</v>
      </c>
      <c r="N18" s="236">
        <v>3</v>
      </c>
      <c r="O18" s="236">
        <v>5</v>
      </c>
      <c r="P18" s="271">
        <v>5</v>
      </c>
    </row>
    <row r="19" spans="1:16" ht="15.75" customHeight="1">
      <c r="A19" s="638"/>
      <c r="B19" s="639"/>
      <c r="C19" s="699"/>
      <c r="D19" s="700" t="s">
        <v>7</v>
      </c>
      <c r="E19" s="601" t="s">
        <v>70</v>
      </c>
      <c r="F19" s="570" t="s">
        <v>92</v>
      </c>
      <c r="G19" s="637"/>
      <c r="H19" s="204"/>
      <c r="I19" s="114" t="s">
        <v>22</v>
      </c>
      <c r="J19" s="466">
        <f>96.2-4.7-8.2</f>
        <v>83.3</v>
      </c>
      <c r="K19" s="27">
        <v>90.2</v>
      </c>
      <c r="L19" s="27">
        <v>96.7</v>
      </c>
      <c r="M19" s="344" t="s">
        <v>76</v>
      </c>
      <c r="N19" s="132" t="s">
        <v>94</v>
      </c>
      <c r="O19" s="132" t="s">
        <v>94</v>
      </c>
      <c r="P19" s="93" t="s">
        <v>94</v>
      </c>
    </row>
    <row r="20" spans="1:16" ht="42" customHeight="1">
      <c r="A20" s="638"/>
      <c r="B20" s="639"/>
      <c r="C20" s="699"/>
      <c r="D20" s="701"/>
      <c r="E20" s="601"/>
      <c r="F20" s="570"/>
      <c r="G20" s="637"/>
      <c r="H20" s="204"/>
      <c r="I20" s="114"/>
      <c r="J20" s="27"/>
      <c r="K20" s="49"/>
      <c r="L20" s="27"/>
      <c r="M20" s="247" t="s">
        <v>72</v>
      </c>
      <c r="N20" s="455">
        <v>12</v>
      </c>
      <c r="O20" s="237">
        <v>12</v>
      </c>
      <c r="P20" s="272">
        <v>12</v>
      </c>
    </row>
    <row r="21" spans="1:16" ht="27.75" customHeight="1">
      <c r="A21" s="638"/>
      <c r="B21" s="639"/>
      <c r="C21" s="699"/>
      <c r="D21" s="701"/>
      <c r="E21" s="601"/>
      <c r="F21" s="570"/>
      <c r="G21" s="637"/>
      <c r="H21" s="204"/>
      <c r="I21" s="114"/>
      <c r="J21" s="27"/>
      <c r="K21" s="49"/>
      <c r="L21" s="27"/>
      <c r="M21" s="247" t="s">
        <v>82</v>
      </c>
      <c r="N21" s="455" t="s">
        <v>95</v>
      </c>
      <c r="O21" s="237" t="s">
        <v>95</v>
      </c>
      <c r="P21" s="272" t="s">
        <v>95</v>
      </c>
    </row>
    <row r="22" spans="1:16" ht="27" customHeight="1">
      <c r="A22" s="638"/>
      <c r="B22" s="639"/>
      <c r="C22" s="699"/>
      <c r="D22" s="702"/>
      <c r="E22" s="601"/>
      <c r="F22" s="570"/>
      <c r="G22" s="637"/>
      <c r="H22" s="204"/>
      <c r="I22" s="114"/>
      <c r="J22" s="27"/>
      <c r="K22" s="49"/>
      <c r="L22" s="27"/>
      <c r="M22" s="244" t="s">
        <v>75</v>
      </c>
      <c r="N22" s="456" t="s">
        <v>50</v>
      </c>
      <c r="O22" s="245" t="s">
        <v>50</v>
      </c>
      <c r="P22" s="273" t="s">
        <v>50</v>
      </c>
    </row>
    <row r="23" spans="1:16" ht="39.75" customHeight="1">
      <c r="A23" s="597"/>
      <c r="B23" s="598"/>
      <c r="C23" s="699"/>
      <c r="D23" s="700" t="s">
        <v>23</v>
      </c>
      <c r="E23" s="600" t="s">
        <v>78</v>
      </c>
      <c r="F23" s="569"/>
      <c r="G23" s="637"/>
      <c r="H23" s="706"/>
      <c r="I23" s="122" t="s">
        <v>22</v>
      </c>
      <c r="J23" s="117">
        <v>15</v>
      </c>
      <c r="K23" s="123">
        <v>25</v>
      </c>
      <c r="L23" s="117">
        <v>25</v>
      </c>
      <c r="M23" s="345" t="s">
        <v>100</v>
      </c>
      <c r="N23" s="240" t="s">
        <v>89</v>
      </c>
      <c r="O23" s="240" t="s">
        <v>28</v>
      </c>
      <c r="P23" s="226" t="s">
        <v>28</v>
      </c>
    </row>
    <row r="24" spans="1:16" ht="12.75" customHeight="1">
      <c r="A24" s="597"/>
      <c r="B24" s="598"/>
      <c r="C24" s="699"/>
      <c r="D24" s="702"/>
      <c r="E24" s="667"/>
      <c r="F24" s="594"/>
      <c r="G24" s="692"/>
      <c r="H24" s="707"/>
      <c r="I24" s="35"/>
      <c r="J24" s="26"/>
      <c r="K24" s="229"/>
      <c r="L24" s="230"/>
      <c r="M24" s="452"/>
      <c r="N24" s="241"/>
      <c r="O24" s="242"/>
      <c r="P24" s="243"/>
    </row>
    <row r="25" spans="1:16" ht="26.25" customHeight="1">
      <c r="A25" s="597"/>
      <c r="B25" s="598"/>
      <c r="C25" s="699"/>
      <c r="D25" s="700" t="s">
        <v>63</v>
      </c>
      <c r="E25" s="600" t="s">
        <v>67</v>
      </c>
      <c r="F25" s="569"/>
      <c r="G25" s="651"/>
      <c r="H25" s="713" t="s">
        <v>77</v>
      </c>
      <c r="I25" s="122" t="s">
        <v>22</v>
      </c>
      <c r="J25" s="117"/>
      <c r="K25" s="123">
        <v>10</v>
      </c>
      <c r="L25" s="117"/>
      <c r="M25" s="453" t="s">
        <v>66</v>
      </c>
      <c r="N25" s="228"/>
      <c r="O25" s="442">
        <v>1</v>
      </c>
      <c r="P25" s="223"/>
    </row>
    <row r="26" spans="1:16" ht="20.25" customHeight="1">
      <c r="A26" s="597"/>
      <c r="B26" s="598"/>
      <c r="C26" s="699"/>
      <c r="D26" s="701"/>
      <c r="E26" s="601"/>
      <c r="F26" s="570"/>
      <c r="G26" s="637"/>
      <c r="H26" s="714"/>
      <c r="I26" s="34"/>
      <c r="J26" s="27"/>
      <c r="K26" s="45"/>
      <c r="L26" s="27"/>
      <c r="M26" s="454"/>
      <c r="N26" s="158"/>
      <c r="O26" s="177"/>
      <c r="P26" s="159"/>
    </row>
    <row r="27" spans="1:16" ht="36" customHeight="1">
      <c r="A27" s="597"/>
      <c r="B27" s="598"/>
      <c r="C27" s="699"/>
      <c r="D27" s="702"/>
      <c r="E27" s="667"/>
      <c r="F27" s="594"/>
      <c r="G27" s="692"/>
      <c r="H27" s="715"/>
      <c r="I27" s="35"/>
      <c r="J27" s="26"/>
      <c r="K27" s="229"/>
      <c r="L27" s="230"/>
      <c r="M27" s="452"/>
      <c r="N27" s="231"/>
      <c r="O27" s="222"/>
      <c r="P27" s="193"/>
    </row>
    <row r="28" spans="1:16" s="20" customFormat="1" ht="16.5" customHeight="1" thickBot="1">
      <c r="A28" s="138"/>
      <c r="B28" s="139"/>
      <c r="C28" s="104"/>
      <c r="D28" s="108"/>
      <c r="E28" s="109"/>
      <c r="F28" s="110"/>
      <c r="G28" s="111"/>
      <c r="H28" s="106"/>
      <c r="I28" s="224" t="s">
        <v>6</v>
      </c>
      <c r="J28" s="255">
        <f>SUM(J13:J27)</f>
        <v>136.4</v>
      </c>
      <c r="K28" s="255">
        <f>SUM(K13:K27)</f>
        <v>164.7</v>
      </c>
      <c r="L28" s="56">
        <f>SUM(L13:L27)</f>
        <v>161.19999999999999</v>
      </c>
      <c r="M28" s="105"/>
      <c r="N28" s="112"/>
      <c r="O28" s="112"/>
      <c r="P28" s="107"/>
    </row>
    <row r="29" spans="1:16" ht="14.25" customHeight="1" thickBot="1">
      <c r="A29" s="17" t="s">
        <v>5</v>
      </c>
      <c r="B29" s="7" t="s">
        <v>5</v>
      </c>
      <c r="C29" s="602" t="s">
        <v>8</v>
      </c>
      <c r="D29" s="602"/>
      <c r="E29" s="602"/>
      <c r="F29" s="602"/>
      <c r="G29" s="602"/>
      <c r="H29" s="602"/>
      <c r="I29" s="603"/>
      <c r="J29" s="29">
        <f t="shared" ref="J29:L30" si="0">J28</f>
        <v>136.4</v>
      </c>
      <c r="K29" s="46">
        <f t="shared" si="0"/>
        <v>164.7</v>
      </c>
      <c r="L29" s="29">
        <f t="shared" si="0"/>
        <v>161.19999999999999</v>
      </c>
      <c r="M29" s="448"/>
      <c r="N29" s="267"/>
      <c r="O29" s="267"/>
      <c r="P29" s="42"/>
    </row>
    <row r="30" spans="1:16" ht="14.25" customHeight="1" thickBot="1">
      <c r="A30" s="17" t="s">
        <v>5</v>
      </c>
      <c r="B30" s="580" t="s">
        <v>9</v>
      </c>
      <c r="C30" s="581"/>
      <c r="D30" s="581"/>
      <c r="E30" s="581"/>
      <c r="F30" s="581"/>
      <c r="G30" s="581"/>
      <c r="H30" s="581"/>
      <c r="I30" s="604"/>
      <c r="J30" s="30">
        <f t="shared" si="0"/>
        <v>136.4</v>
      </c>
      <c r="K30" s="47">
        <f t="shared" si="0"/>
        <v>164.7</v>
      </c>
      <c r="L30" s="30">
        <f t="shared" si="0"/>
        <v>161.19999999999999</v>
      </c>
      <c r="M30" s="447"/>
      <c r="N30" s="268"/>
      <c r="O30" s="268"/>
      <c r="P30" s="41"/>
    </row>
    <row r="31" spans="1:16" ht="15.75" customHeight="1" thickBot="1">
      <c r="A31" s="18" t="s">
        <v>7</v>
      </c>
      <c r="B31" s="605" t="s">
        <v>46</v>
      </c>
      <c r="C31" s="606"/>
      <c r="D31" s="606"/>
      <c r="E31" s="606"/>
      <c r="F31" s="606"/>
      <c r="G31" s="606"/>
      <c r="H31" s="606"/>
      <c r="I31" s="606"/>
      <c r="J31" s="606"/>
      <c r="K31" s="606"/>
      <c r="L31" s="606"/>
      <c r="M31" s="606"/>
      <c r="N31" s="277"/>
      <c r="O31" s="277"/>
      <c r="P31" s="44"/>
    </row>
    <row r="32" spans="1:16" ht="15.75" customHeight="1" thickBot="1">
      <c r="A32" s="16" t="s">
        <v>7</v>
      </c>
      <c r="B32" s="7" t="s">
        <v>5</v>
      </c>
      <c r="C32" s="607" t="s">
        <v>27</v>
      </c>
      <c r="D32" s="608"/>
      <c r="E32" s="608"/>
      <c r="F32" s="608"/>
      <c r="G32" s="608"/>
      <c r="H32" s="608"/>
      <c r="I32" s="608"/>
      <c r="J32" s="608"/>
      <c r="K32" s="608"/>
      <c r="L32" s="608"/>
      <c r="M32" s="608"/>
      <c r="N32" s="278"/>
      <c r="O32" s="278"/>
      <c r="P32" s="40"/>
    </row>
    <row r="33" spans="1:16" ht="24.75" customHeight="1">
      <c r="A33" s="652" t="s">
        <v>7</v>
      </c>
      <c r="B33" s="653" t="s">
        <v>5</v>
      </c>
      <c r="C33" s="708" t="s">
        <v>5</v>
      </c>
      <c r="D33" s="77"/>
      <c r="E33" s="78" t="s">
        <v>43</v>
      </c>
      <c r="F33" s="593" t="s">
        <v>91</v>
      </c>
      <c r="G33" s="595" t="s">
        <v>28</v>
      </c>
      <c r="H33" s="710" t="s">
        <v>65</v>
      </c>
      <c r="I33" s="79"/>
      <c r="J33" s="81"/>
      <c r="K33" s="81"/>
      <c r="L33" s="80"/>
      <c r="M33" s="248"/>
      <c r="N33" s="82"/>
      <c r="O33" s="82"/>
      <c r="P33" s="83"/>
    </row>
    <row r="34" spans="1:16" ht="34.5" customHeight="1">
      <c r="A34" s="597"/>
      <c r="B34" s="639"/>
      <c r="C34" s="709"/>
      <c r="D34" s="100" t="s">
        <v>5</v>
      </c>
      <c r="E34" s="84" t="s">
        <v>35</v>
      </c>
      <c r="F34" s="594"/>
      <c r="G34" s="596"/>
      <c r="H34" s="711"/>
      <c r="I34" s="25" t="s">
        <v>22</v>
      </c>
      <c r="J34" s="48">
        <v>74.8</v>
      </c>
      <c r="K34" s="48">
        <v>74.8</v>
      </c>
      <c r="L34" s="26">
        <v>74.8</v>
      </c>
      <c r="M34" s="249" t="s">
        <v>55</v>
      </c>
      <c r="N34" s="67">
        <v>1</v>
      </c>
      <c r="O34" s="67">
        <v>1</v>
      </c>
      <c r="P34" s="66">
        <v>1</v>
      </c>
    </row>
    <row r="35" spans="1:16" ht="25.5" customHeight="1">
      <c r="A35" s="274"/>
      <c r="B35" s="275"/>
      <c r="C35" s="121"/>
      <c r="D35" s="69" t="s">
        <v>7</v>
      </c>
      <c r="E35" s="567" t="s">
        <v>79</v>
      </c>
      <c r="F35" s="569" t="s">
        <v>38</v>
      </c>
      <c r="G35" s="571"/>
      <c r="H35" s="711"/>
      <c r="I35" s="122" t="s">
        <v>22</v>
      </c>
      <c r="J35" s="117">
        <f>135.8-20-31.1+10.7</f>
        <v>95.4</v>
      </c>
      <c r="K35" s="116">
        <v>98.8</v>
      </c>
      <c r="L35" s="117">
        <v>98.8</v>
      </c>
      <c r="M35" s="718" t="s">
        <v>81</v>
      </c>
      <c r="N35" s="289">
        <v>120</v>
      </c>
      <c r="O35" s="289">
        <v>60</v>
      </c>
      <c r="P35" s="290">
        <v>60</v>
      </c>
    </row>
    <row r="36" spans="1:16" ht="37.5" customHeight="1">
      <c r="A36" s="286"/>
      <c r="B36" s="284"/>
      <c r="C36" s="121"/>
      <c r="D36" s="285"/>
      <c r="E36" s="567"/>
      <c r="F36" s="570"/>
      <c r="G36" s="571"/>
      <c r="H36" s="287"/>
      <c r="I36" s="34" t="s">
        <v>54</v>
      </c>
      <c r="J36" s="27">
        <f>39.9+2.7</f>
        <v>42.6</v>
      </c>
      <c r="K36" s="49"/>
      <c r="L36" s="27"/>
      <c r="M36" s="719"/>
      <c r="N36" s="291"/>
      <c r="O36" s="291"/>
      <c r="P36" s="293"/>
    </row>
    <row r="37" spans="1:16" ht="28.5" customHeight="1">
      <c r="A37" s="274"/>
      <c r="B37" s="275"/>
      <c r="C37" s="121"/>
      <c r="D37" s="276"/>
      <c r="E37" s="567"/>
      <c r="F37" s="570"/>
      <c r="G37" s="571"/>
      <c r="H37" s="251"/>
      <c r="I37" s="34"/>
      <c r="J37" s="27"/>
      <c r="K37" s="49"/>
      <c r="L37" s="27"/>
      <c r="M37" s="292" t="s">
        <v>80</v>
      </c>
      <c r="N37" s="288">
        <v>1</v>
      </c>
      <c r="O37" s="288">
        <v>1</v>
      </c>
      <c r="P37" s="250">
        <v>1</v>
      </c>
    </row>
    <row r="38" spans="1:16" ht="41.25" customHeight="1">
      <c r="A38" s="274"/>
      <c r="B38" s="275"/>
      <c r="C38" s="121"/>
      <c r="D38" s="21"/>
      <c r="E38" s="567"/>
      <c r="F38" s="594"/>
      <c r="G38" s="712"/>
      <c r="H38" s="207"/>
      <c r="I38" s="35"/>
      <c r="J38" s="26"/>
      <c r="K38" s="48"/>
      <c r="L38" s="26"/>
      <c r="M38" s="239" t="s">
        <v>86</v>
      </c>
      <c r="N38" s="67">
        <v>12</v>
      </c>
      <c r="O38" s="67">
        <v>12</v>
      </c>
      <c r="P38" s="279">
        <v>12</v>
      </c>
    </row>
    <row r="39" spans="1:16" s="20" customFormat="1" ht="16.5" customHeight="1" thickBot="1">
      <c r="A39" s="138"/>
      <c r="B39" s="139"/>
      <c r="C39" s="104"/>
      <c r="D39" s="108"/>
      <c r="E39" s="109"/>
      <c r="F39" s="110"/>
      <c r="G39" s="111"/>
      <c r="H39" s="106"/>
      <c r="I39" s="88" t="s">
        <v>6</v>
      </c>
      <c r="J39" s="113">
        <f>SUM(J34:J38)</f>
        <v>212.8</v>
      </c>
      <c r="K39" s="113">
        <f>SUM(K34:K38)</f>
        <v>173.6</v>
      </c>
      <c r="L39" s="113">
        <f>SUM(L34:L38)</f>
        <v>173.6</v>
      </c>
      <c r="M39" s="105"/>
      <c r="N39" s="112"/>
      <c r="O39" s="112"/>
      <c r="P39" s="107"/>
    </row>
    <row r="40" spans="1:16" ht="17.25" customHeight="1">
      <c r="A40" s="216" t="s">
        <v>7</v>
      </c>
      <c r="B40" s="214" t="s">
        <v>5</v>
      </c>
      <c r="C40" s="121" t="s">
        <v>7</v>
      </c>
      <c r="D40" s="69"/>
      <c r="E40" s="306" t="s">
        <v>52</v>
      </c>
      <c r="F40" s="310" t="s">
        <v>93</v>
      </c>
      <c r="G40" s="300" t="s">
        <v>28</v>
      </c>
      <c r="H40" s="251"/>
      <c r="I40" s="302"/>
      <c r="J40" s="304"/>
      <c r="K40" s="303"/>
      <c r="L40" s="303"/>
      <c r="M40" s="154"/>
      <c r="N40" s="155"/>
      <c r="O40" s="305"/>
      <c r="P40" s="198"/>
    </row>
    <row r="41" spans="1:16" ht="11.25" customHeight="1">
      <c r="A41" s="297"/>
      <c r="B41" s="298"/>
      <c r="C41" s="121"/>
      <c r="D41" s="299"/>
      <c r="E41" s="307"/>
      <c r="F41" s="311"/>
      <c r="G41" s="308"/>
      <c r="H41" s="251"/>
      <c r="I41" s="153"/>
      <c r="J41" s="90"/>
      <c r="K41" s="89"/>
      <c r="L41" s="89"/>
      <c r="M41" s="315"/>
      <c r="N41" s="67"/>
      <c r="O41" s="316"/>
      <c r="P41" s="279"/>
    </row>
    <row r="42" spans="1:16" ht="23.25" customHeight="1">
      <c r="A42" s="216"/>
      <c r="B42" s="214"/>
      <c r="C42" s="103"/>
      <c r="D42" s="69" t="s">
        <v>5</v>
      </c>
      <c r="E42" s="568" t="s">
        <v>90</v>
      </c>
      <c r="F42" s="312" t="s">
        <v>93</v>
      </c>
      <c r="G42" s="571"/>
      <c r="H42" s="720" t="s">
        <v>65</v>
      </c>
      <c r="I42" s="115" t="s">
        <v>22</v>
      </c>
      <c r="J42" s="117">
        <f>25-2.5</f>
        <v>22.5</v>
      </c>
      <c r="K42" s="116">
        <v>25</v>
      </c>
      <c r="L42" s="116">
        <v>25</v>
      </c>
      <c r="M42" s="722" t="s">
        <v>83</v>
      </c>
      <c r="N42" s="125">
        <v>1</v>
      </c>
      <c r="O42" s="195">
        <v>1</v>
      </c>
      <c r="P42" s="179">
        <v>1</v>
      </c>
    </row>
    <row r="43" spans="1:16" ht="15.75" customHeight="1">
      <c r="A43" s="216"/>
      <c r="B43" s="214"/>
      <c r="C43" s="103"/>
      <c r="D43" s="282"/>
      <c r="E43" s="646"/>
      <c r="F43" s="313"/>
      <c r="G43" s="571"/>
      <c r="H43" s="720"/>
      <c r="I43" s="24"/>
      <c r="J43" s="27"/>
      <c r="K43" s="49"/>
      <c r="L43" s="49"/>
      <c r="M43" s="723"/>
      <c r="N43" s="125"/>
      <c r="O43" s="195"/>
      <c r="P43" s="179"/>
    </row>
    <row r="44" spans="1:16" ht="14.25" customHeight="1">
      <c r="A44" s="216"/>
      <c r="B44" s="214"/>
      <c r="C44" s="103"/>
      <c r="D44" s="21"/>
      <c r="E44" s="592"/>
      <c r="F44" s="313"/>
      <c r="G44" s="571"/>
      <c r="H44" s="721"/>
      <c r="I44" s="189"/>
      <c r="J44" s="26"/>
      <c r="K44" s="48"/>
      <c r="L44" s="48"/>
      <c r="M44" s="135"/>
      <c r="N44" s="119"/>
      <c r="O44" s="195"/>
      <c r="P44" s="179"/>
    </row>
    <row r="45" spans="1:16" ht="41.25" customHeight="1">
      <c r="A45" s="216"/>
      <c r="B45" s="214"/>
      <c r="C45" s="103"/>
      <c r="D45" s="215" t="s">
        <v>7</v>
      </c>
      <c r="E45" s="217" t="s">
        <v>44</v>
      </c>
      <c r="F45" s="314" t="s">
        <v>93</v>
      </c>
      <c r="G45" s="571"/>
      <c r="H45" s="721"/>
      <c r="I45" s="24" t="s">
        <v>22</v>
      </c>
      <c r="J45" s="27">
        <v>134</v>
      </c>
      <c r="K45" s="120">
        <v>134</v>
      </c>
      <c r="L45" s="45">
        <v>134</v>
      </c>
      <c r="M45" s="283" t="s">
        <v>57</v>
      </c>
      <c r="N45" s="127">
        <v>7</v>
      </c>
      <c r="O45" s="197">
        <v>7</v>
      </c>
      <c r="P45" s="128">
        <v>7</v>
      </c>
    </row>
    <row r="46" spans="1:16" ht="28.5" customHeight="1">
      <c r="A46" s="216"/>
      <c r="B46" s="214"/>
      <c r="C46" s="103"/>
      <c r="D46" s="215"/>
      <c r="E46" s="217"/>
      <c r="F46" s="309"/>
      <c r="G46" s="571"/>
      <c r="H46" s="208"/>
      <c r="I46" s="24" t="s">
        <v>54</v>
      </c>
      <c r="J46" s="27"/>
      <c r="K46" s="49"/>
      <c r="L46" s="49"/>
      <c r="M46" s="72" t="s">
        <v>45</v>
      </c>
      <c r="N46" s="129" t="s">
        <v>49</v>
      </c>
      <c r="O46" s="129" t="s">
        <v>49</v>
      </c>
      <c r="P46" s="130" t="s">
        <v>49</v>
      </c>
    </row>
    <row r="47" spans="1:16" ht="29.25" customHeight="1">
      <c r="A47" s="216"/>
      <c r="B47" s="214"/>
      <c r="C47" s="103"/>
      <c r="D47" s="21"/>
      <c r="E47" s="217"/>
      <c r="F47" s="309"/>
      <c r="G47" s="571"/>
      <c r="H47" s="208"/>
      <c r="I47" s="189"/>
      <c r="J47" s="26"/>
      <c r="K47" s="48"/>
      <c r="L47" s="48"/>
      <c r="M47" s="160" t="s">
        <v>42</v>
      </c>
      <c r="N47" s="187">
        <v>3</v>
      </c>
      <c r="O47" s="187">
        <v>3</v>
      </c>
      <c r="P47" s="188">
        <v>3</v>
      </c>
    </row>
    <row r="48" spans="1:16" ht="19.5" customHeight="1">
      <c r="A48" s="280"/>
      <c r="B48" s="281"/>
      <c r="C48" s="103"/>
      <c r="D48" s="69" t="s">
        <v>23</v>
      </c>
      <c r="E48" s="587" t="s">
        <v>84</v>
      </c>
      <c r="F48" s="569"/>
      <c r="G48" s="571"/>
      <c r="H48" s="208"/>
      <c r="I48" s="115" t="s">
        <v>22</v>
      </c>
      <c r="J48" s="117"/>
      <c r="K48" s="116">
        <v>30</v>
      </c>
      <c r="L48" s="116">
        <v>30</v>
      </c>
      <c r="M48" s="124" t="s">
        <v>85</v>
      </c>
      <c r="N48" s="257"/>
      <c r="O48" s="194">
        <v>3</v>
      </c>
      <c r="P48" s="199">
        <v>3</v>
      </c>
    </row>
    <row r="49" spans="1:28" ht="23.25" customHeight="1">
      <c r="A49" s="280"/>
      <c r="B49" s="281"/>
      <c r="C49" s="103"/>
      <c r="D49" s="21"/>
      <c r="E49" s="588"/>
      <c r="F49" s="589"/>
      <c r="G49" s="571"/>
      <c r="H49" s="208"/>
      <c r="I49" s="23"/>
      <c r="J49" s="28"/>
      <c r="K49" s="28"/>
      <c r="L49" s="62"/>
      <c r="M49" s="135"/>
      <c r="N49" s="70"/>
      <c r="O49" s="196"/>
      <c r="P49" s="200"/>
    </row>
    <row r="50" spans="1:28" ht="19.5" customHeight="1">
      <c r="A50" s="296"/>
      <c r="B50" s="295"/>
      <c r="C50" s="103"/>
      <c r="D50" s="69" t="s">
        <v>63</v>
      </c>
      <c r="E50" s="587" t="s">
        <v>56</v>
      </c>
      <c r="F50" s="724"/>
      <c r="G50" s="726"/>
      <c r="H50" s="209"/>
      <c r="I50" s="115" t="s">
        <v>54</v>
      </c>
      <c r="J50" s="117">
        <f>8.2-2.7</f>
        <v>5.5</v>
      </c>
      <c r="K50" s="116"/>
      <c r="L50" s="116"/>
      <c r="M50" s="124" t="s">
        <v>51</v>
      </c>
      <c r="N50" s="201">
        <v>1</v>
      </c>
      <c r="O50" s="253"/>
      <c r="P50" s="199"/>
    </row>
    <row r="51" spans="1:28" ht="20.25" customHeight="1">
      <c r="A51" s="296"/>
      <c r="B51" s="295"/>
      <c r="C51" s="103"/>
      <c r="D51" s="21"/>
      <c r="E51" s="588"/>
      <c r="F51" s="725"/>
      <c r="G51" s="726"/>
      <c r="H51" s="209"/>
      <c r="I51" s="23" t="s">
        <v>22</v>
      </c>
      <c r="J51" s="28"/>
      <c r="K51" s="28"/>
      <c r="L51" s="62"/>
      <c r="M51" s="252"/>
      <c r="N51" s="294"/>
      <c r="O51" s="254"/>
      <c r="P51" s="200"/>
    </row>
    <row r="52" spans="1:28" ht="19.5" customHeight="1">
      <c r="A52" s="479"/>
      <c r="B52" s="476"/>
      <c r="C52" s="103"/>
      <c r="D52" s="69" t="s">
        <v>116</v>
      </c>
      <c r="E52" s="664" t="s">
        <v>115</v>
      </c>
      <c r="F52" s="569"/>
      <c r="G52" s="571"/>
      <c r="H52" s="208"/>
      <c r="I52" s="513" t="s">
        <v>22</v>
      </c>
      <c r="J52" s="514">
        <v>14</v>
      </c>
      <c r="K52" s="515">
        <v>35.4</v>
      </c>
      <c r="L52" s="515">
        <v>14.5</v>
      </c>
      <c r="M52" s="496" t="s">
        <v>114</v>
      </c>
      <c r="N52" s="497"/>
      <c r="O52" s="506"/>
      <c r="P52" s="507">
        <v>1</v>
      </c>
    </row>
    <row r="53" spans="1:28" ht="23.25" customHeight="1">
      <c r="A53" s="479"/>
      <c r="B53" s="476"/>
      <c r="C53" s="103"/>
      <c r="D53" s="21"/>
      <c r="E53" s="727"/>
      <c r="F53" s="589"/>
      <c r="G53" s="712"/>
      <c r="H53" s="512"/>
      <c r="I53" s="23"/>
      <c r="J53" s="28"/>
      <c r="K53" s="28"/>
      <c r="L53" s="62"/>
      <c r="M53" s="508"/>
      <c r="N53" s="509"/>
      <c r="O53" s="510"/>
      <c r="P53" s="511"/>
    </row>
    <row r="54" spans="1:28" s="20" customFormat="1" ht="16.5" customHeight="1" thickBot="1">
      <c r="A54" s="138"/>
      <c r="B54" s="139"/>
      <c r="C54" s="104"/>
      <c r="D54" s="108"/>
      <c r="E54" s="109"/>
      <c r="F54" s="110"/>
      <c r="G54" s="111"/>
      <c r="H54" s="106"/>
      <c r="I54" s="88" t="s">
        <v>6</v>
      </c>
      <c r="J54" s="57">
        <f>SUM(J42:J53)</f>
        <v>176</v>
      </c>
      <c r="K54" s="57">
        <f>SUM(K42:K53)</f>
        <v>224.4</v>
      </c>
      <c r="L54" s="57">
        <f>SUM(L42:L53)</f>
        <v>203.5</v>
      </c>
      <c r="M54" s="105"/>
      <c r="N54" s="112"/>
      <c r="O54" s="112"/>
      <c r="P54" s="107"/>
    </row>
    <row r="55" spans="1:28" ht="14.25" customHeight="1" thickBot="1">
      <c r="A55" s="140" t="s">
        <v>7</v>
      </c>
      <c r="B55" s="141" t="s">
        <v>5</v>
      </c>
      <c r="C55" s="585" t="s">
        <v>8</v>
      </c>
      <c r="D55" s="586"/>
      <c r="E55" s="586"/>
      <c r="F55" s="586"/>
      <c r="G55" s="586"/>
      <c r="H55" s="586"/>
      <c r="I55" s="586"/>
      <c r="J55" s="29">
        <f>J54+J39</f>
        <v>388.8</v>
      </c>
      <c r="K55" s="68">
        <f>K54+K39</f>
        <v>398</v>
      </c>
      <c r="L55" s="68">
        <f>L54+L39</f>
        <v>377.1</v>
      </c>
      <c r="M55" s="71"/>
      <c r="N55" s="92"/>
      <c r="O55" s="92"/>
      <c r="P55" s="101"/>
    </row>
    <row r="56" spans="1:28" ht="14.25" customHeight="1" thickBot="1">
      <c r="A56" s="16" t="s">
        <v>7</v>
      </c>
      <c r="B56" s="580" t="s">
        <v>9</v>
      </c>
      <c r="C56" s="581"/>
      <c r="D56" s="581"/>
      <c r="E56" s="581"/>
      <c r="F56" s="581"/>
      <c r="G56" s="581"/>
      <c r="H56" s="581"/>
      <c r="I56" s="581"/>
      <c r="J56" s="30">
        <f t="shared" ref="J56:L56" si="1">J55</f>
        <v>388.8</v>
      </c>
      <c r="K56" s="30">
        <f t="shared" si="1"/>
        <v>398</v>
      </c>
      <c r="L56" s="30">
        <f t="shared" si="1"/>
        <v>377.1</v>
      </c>
      <c r="M56" s="447"/>
      <c r="N56" s="219"/>
      <c r="O56" s="219"/>
      <c r="P56" s="41"/>
    </row>
    <row r="57" spans="1:28" ht="14.25" customHeight="1" thickBot="1">
      <c r="A57" s="12" t="s">
        <v>5</v>
      </c>
      <c r="B57" s="582" t="s">
        <v>17</v>
      </c>
      <c r="C57" s="583"/>
      <c r="D57" s="583"/>
      <c r="E57" s="583"/>
      <c r="F57" s="583"/>
      <c r="G57" s="583"/>
      <c r="H57" s="583"/>
      <c r="I57" s="583"/>
      <c r="J57" s="31">
        <f>J56+J30</f>
        <v>525.20000000000005</v>
      </c>
      <c r="K57" s="31">
        <f>K56+K30</f>
        <v>562.70000000000005</v>
      </c>
      <c r="L57" s="31">
        <f>L56+L30</f>
        <v>538.29999999999995</v>
      </c>
      <c r="M57" s="446"/>
      <c r="N57" s="221"/>
      <c r="O57" s="221"/>
      <c r="P57" s="43"/>
    </row>
    <row r="58" spans="1:28" s="9" customFormat="1" ht="18" customHeight="1">
      <c r="A58" s="716"/>
      <c r="B58" s="717"/>
      <c r="C58" s="717"/>
      <c r="D58" s="717"/>
      <c r="E58" s="717"/>
      <c r="F58" s="717"/>
      <c r="G58" s="717"/>
      <c r="H58" s="717"/>
      <c r="I58" s="717"/>
      <c r="J58" s="717"/>
      <c r="K58" s="717"/>
      <c r="L58" s="717"/>
      <c r="M58" s="202"/>
      <c r="N58" s="202"/>
      <c r="O58" s="202"/>
      <c r="P58" s="102"/>
    </row>
    <row r="59" spans="1:28" s="8" customFormat="1" ht="17.25" customHeight="1">
      <c r="A59" s="584"/>
      <c r="B59" s="584"/>
      <c r="C59" s="584"/>
      <c r="D59" s="584"/>
      <c r="E59" s="584"/>
      <c r="F59" s="584"/>
      <c r="G59" s="584"/>
      <c r="H59" s="584"/>
      <c r="I59" s="584"/>
      <c r="J59" s="584"/>
      <c r="K59" s="584"/>
      <c r="L59" s="584"/>
      <c r="M59" s="584"/>
      <c r="N59" s="220"/>
      <c r="O59" s="220"/>
      <c r="P59" s="220"/>
    </row>
    <row r="60" spans="1:28" s="9" customFormat="1" ht="14.25" customHeight="1" thickBot="1">
      <c r="A60" s="579" t="s">
        <v>13</v>
      </c>
      <c r="B60" s="579"/>
      <c r="C60" s="579"/>
      <c r="D60" s="579"/>
      <c r="E60" s="579"/>
      <c r="F60" s="579"/>
      <c r="G60" s="579"/>
      <c r="H60" s="579"/>
      <c r="I60" s="579"/>
      <c r="J60" s="85"/>
      <c r="K60" s="85"/>
      <c r="L60" s="85"/>
      <c r="M60" s="2"/>
      <c r="N60" s="2"/>
      <c r="O60" s="2"/>
      <c r="P60" s="2"/>
      <c r="Q60" s="8"/>
      <c r="R60" s="8"/>
      <c r="S60" s="8"/>
      <c r="T60" s="8"/>
      <c r="U60" s="8"/>
      <c r="V60" s="8"/>
      <c r="W60" s="8"/>
      <c r="X60" s="8"/>
      <c r="Y60" s="8"/>
      <c r="Z60" s="8"/>
      <c r="AA60" s="8"/>
      <c r="AB60" s="8"/>
    </row>
    <row r="61" spans="1:28" ht="63" customHeight="1" thickBot="1">
      <c r="A61" s="552" t="s">
        <v>10</v>
      </c>
      <c r="B61" s="553"/>
      <c r="C61" s="553"/>
      <c r="D61" s="553"/>
      <c r="E61" s="553"/>
      <c r="F61" s="553"/>
      <c r="G61" s="553"/>
      <c r="H61" s="553"/>
      <c r="I61" s="554"/>
      <c r="J61" s="218" t="s">
        <v>64</v>
      </c>
      <c r="K61" s="161" t="s">
        <v>48</v>
      </c>
      <c r="L61" s="161" t="s">
        <v>61</v>
      </c>
      <c r="M61" s="36"/>
    </row>
    <row r="62" spans="1:28" ht="16.5" customHeight="1">
      <c r="A62" s="555" t="s">
        <v>14</v>
      </c>
      <c r="B62" s="556"/>
      <c r="C62" s="556"/>
      <c r="D62" s="556"/>
      <c r="E62" s="556"/>
      <c r="F62" s="556"/>
      <c r="G62" s="556"/>
      <c r="H62" s="556"/>
      <c r="I62" s="557"/>
      <c r="J62" s="73">
        <f>SUM(J63:J65)</f>
        <v>525.20000000000005</v>
      </c>
      <c r="K62" s="73">
        <f t="shared" ref="K62:L62" si="2">SUM(K63:K65)</f>
        <v>562.70000000000005</v>
      </c>
      <c r="L62" s="73">
        <f t="shared" si="2"/>
        <v>538.29999999999995</v>
      </c>
    </row>
    <row r="63" spans="1:28" ht="14.25" customHeight="1">
      <c r="A63" s="558" t="s">
        <v>19</v>
      </c>
      <c r="B63" s="559"/>
      <c r="C63" s="559"/>
      <c r="D63" s="559"/>
      <c r="E63" s="559"/>
      <c r="F63" s="559"/>
      <c r="G63" s="559"/>
      <c r="H63" s="559"/>
      <c r="I63" s="560"/>
      <c r="J63" s="190">
        <f>SUMIF(I10:I57,"SB",J10:J57)</f>
        <v>477.1</v>
      </c>
      <c r="K63" s="74">
        <f>SUMIF(I10:I57,"SB",K10:K57)</f>
        <v>562.70000000000005</v>
      </c>
      <c r="L63" s="74">
        <f>SUMIF(I10:I57,"SB",L10:L57)</f>
        <v>538.29999999999995</v>
      </c>
    </row>
    <row r="64" spans="1:28" ht="14.25" customHeight="1">
      <c r="A64" s="561" t="s">
        <v>20</v>
      </c>
      <c r="B64" s="562"/>
      <c r="C64" s="562"/>
      <c r="D64" s="562"/>
      <c r="E64" s="562"/>
      <c r="F64" s="562"/>
      <c r="G64" s="562"/>
      <c r="H64" s="562"/>
      <c r="I64" s="563"/>
      <c r="J64" s="74">
        <f>SUMIF(I25:I57,"SB(P)",J25:J57)</f>
        <v>0</v>
      </c>
      <c r="K64" s="74">
        <f>SUMIF(I25:I57,"SB(P)",K25:K57)</f>
        <v>0</v>
      </c>
      <c r="L64" s="74">
        <f>SUMIF(I25:I57,"SB(P)",L25:L57)</f>
        <v>0</v>
      </c>
      <c r="M64" s="36"/>
    </row>
    <row r="65" spans="1:16" ht="14.25" customHeight="1">
      <c r="A65" s="564" t="s">
        <v>54</v>
      </c>
      <c r="B65" s="565"/>
      <c r="C65" s="565"/>
      <c r="D65" s="565"/>
      <c r="E65" s="565"/>
      <c r="F65" s="565"/>
      <c r="G65" s="565"/>
      <c r="H65" s="565"/>
      <c r="I65" s="566"/>
      <c r="J65" s="191">
        <f>SUMIF(I10:I57,"SB(L)",J10:J57)</f>
        <v>48.1</v>
      </c>
      <c r="K65" s="191">
        <f>SUMIF(I10:I57,"SB(L)",K10:K57)</f>
        <v>0</v>
      </c>
      <c r="L65" s="157">
        <f>SUMIF(I10:I57,"SB(L)",L10:L57)</f>
        <v>0</v>
      </c>
      <c r="M65" s="36"/>
    </row>
    <row r="66" spans="1:16" ht="14.25" customHeight="1">
      <c r="A66" s="543" t="s">
        <v>15</v>
      </c>
      <c r="B66" s="544"/>
      <c r="C66" s="544"/>
      <c r="D66" s="544"/>
      <c r="E66" s="544"/>
      <c r="F66" s="544"/>
      <c r="G66" s="544"/>
      <c r="H66" s="544"/>
      <c r="I66" s="545"/>
      <c r="J66" s="75">
        <f>SUM(J67:J69)</f>
        <v>0</v>
      </c>
      <c r="K66" s="75">
        <f>SUM(K67:K69)</f>
        <v>0</v>
      </c>
      <c r="L66" s="75">
        <f>SUM(L67:L69)</f>
        <v>0</v>
      </c>
    </row>
    <row r="67" spans="1:16" ht="14.25" customHeight="1">
      <c r="A67" s="546" t="s">
        <v>21</v>
      </c>
      <c r="B67" s="547"/>
      <c r="C67" s="547"/>
      <c r="D67" s="547"/>
      <c r="E67" s="547"/>
      <c r="F67" s="547"/>
      <c r="G67" s="547"/>
      <c r="H67" s="547"/>
      <c r="I67" s="548"/>
      <c r="J67" s="74">
        <f>SUMIF(I25:I57,"ES",J25:J57)</f>
        <v>0</v>
      </c>
      <c r="K67" s="74">
        <f>SUMIF(I25:I57,"ES",K25:K57)</f>
        <v>0</v>
      </c>
      <c r="L67" s="74">
        <f>SUMIF(I25:I57,"ES",L25:L57)</f>
        <v>0</v>
      </c>
    </row>
    <row r="68" spans="1:16" ht="14.25" customHeight="1">
      <c r="A68" s="546" t="s">
        <v>34</v>
      </c>
      <c r="B68" s="547"/>
      <c r="C68" s="547"/>
      <c r="D68" s="547"/>
      <c r="E68" s="547"/>
      <c r="F68" s="547"/>
      <c r="G68" s="547"/>
      <c r="H68" s="547"/>
      <c r="I68" s="548"/>
      <c r="J68" s="74">
        <f>SUMIF(I25:I57,"KVJUD",J25:J57)</f>
        <v>0</v>
      </c>
      <c r="K68" s="74">
        <f>SUMIF(I25:I57,"KVJUD",K25:K57)</f>
        <v>0</v>
      </c>
      <c r="L68" s="74">
        <f>SUMIF(I25:I57,"KVJUD",L25:L57)</f>
        <v>0</v>
      </c>
    </row>
    <row r="69" spans="1:16" ht="14.25" customHeight="1">
      <c r="A69" s="546" t="s">
        <v>33</v>
      </c>
      <c r="B69" s="547"/>
      <c r="C69" s="547"/>
      <c r="D69" s="547"/>
      <c r="E69" s="547"/>
      <c r="F69" s="547"/>
      <c r="G69" s="547"/>
      <c r="H69" s="547"/>
      <c r="I69" s="548"/>
      <c r="J69" s="74">
        <f>SUMIF(I25:I57,"KT",J25:J57)</f>
        <v>0</v>
      </c>
      <c r="K69" s="74">
        <f>SUMIF(I25:I57,"KT",K25:K57)</f>
        <v>0</v>
      </c>
      <c r="L69" s="74">
        <f>SUMIF(I25:I57,"KT",L25:L57)</f>
        <v>0</v>
      </c>
    </row>
    <row r="70" spans="1:16" ht="17.25" customHeight="1" thickBot="1">
      <c r="A70" s="549" t="s">
        <v>16</v>
      </c>
      <c r="B70" s="550"/>
      <c r="C70" s="550"/>
      <c r="D70" s="550"/>
      <c r="E70" s="550"/>
      <c r="F70" s="550"/>
      <c r="G70" s="550"/>
      <c r="H70" s="550"/>
      <c r="I70" s="551"/>
      <c r="J70" s="76">
        <f>SUM(J62,J66)</f>
        <v>525.20000000000005</v>
      </c>
      <c r="K70" s="76">
        <f>SUM(K62,K66)</f>
        <v>562.70000000000005</v>
      </c>
      <c r="L70" s="76">
        <f>SUM(L62,L66)</f>
        <v>538.29999999999995</v>
      </c>
    </row>
    <row r="71" spans="1:16">
      <c r="J71" s="19"/>
      <c r="K71" s="19"/>
      <c r="L71" s="19"/>
    </row>
    <row r="74" spans="1:16">
      <c r="A74" s="3"/>
      <c r="B74" s="3"/>
      <c r="C74" s="3"/>
      <c r="D74" s="3"/>
      <c r="E74" s="3"/>
      <c r="F74" s="3"/>
      <c r="G74" s="3"/>
      <c r="H74" s="3"/>
      <c r="I74" s="3"/>
      <c r="M74" s="3"/>
      <c r="N74" s="3"/>
      <c r="O74" s="3"/>
      <c r="P74" s="3"/>
    </row>
    <row r="75" spans="1:16">
      <c r="J75" s="36"/>
    </row>
  </sheetData>
  <mergeCells count="93">
    <mergeCell ref="C55:I55"/>
    <mergeCell ref="B56:I56"/>
    <mergeCell ref="E52:E53"/>
    <mergeCell ref="F52:F53"/>
    <mergeCell ref="G52:G53"/>
    <mergeCell ref="E50:E51"/>
    <mergeCell ref="F50:F51"/>
    <mergeCell ref="G50:G51"/>
    <mergeCell ref="A33:A34"/>
    <mergeCell ref="E42:E44"/>
    <mergeCell ref="G42:G44"/>
    <mergeCell ref="G45:G47"/>
    <mergeCell ref="B31:M31"/>
    <mergeCell ref="C32:M32"/>
    <mergeCell ref="E48:E49"/>
    <mergeCell ref="F48:F49"/>
    <mergeCell ref="G48:G49"/>
    <mergeCell ref="M35:M36"/>
    <mergeCell ref="H42:H45"/>
    <mergeCell ref="M42:M43"/>
    <mergeCell ref="A60:I60"/>
    <mergeCell ref="A68:I68"/>
    <mergeCell ref="A61:I61"/>
    <mergeCell ref="B57:I57"/>
    <mergeCell ref="A69:I69"/>
    <mergeCell ref="A58:L58"/>
    <mergeCell ref="A59:M59"/>
    <mergeCell ref="A70:I70"/>
    <mergeCell ref="A62:I62"/>
    <mergeCell ref="A63:I63"/>
    <mergeCell ref="A64:I64"/>
    <mergeCell ref="A65:I65"/>
    <mergeCell ref="A66:I66"/>
    <mergeCell ref="A67:I67"/>
    <mergeCell ref="F23:F24"/>
    <mergeCell ref="G23:G24"/>
    <mergeCell ref="H23:H24"/>
    <mergeCell ref="B33:B34"/>
    <mergeCell ref="C33:C34"/>
    <mergeCell ref="F33:F34"/>
    <mergeCell ref="G33:G34"/>
    <mergeCell ref="H33:H35"/>
    <mergeCell ref="E35:E38"/>
    <mergeCell ref="F35:F38"/>
    <mergeCell ref="G35:G38"/>
    <mergeCell ref="F25:F27"/>
    <mergeCell ref="G25:G27"/>
    <mergeCell ref="H25:H27"/>
    <mergeCell ref="C29:I29"/>
    <mergeCell ref="B30:I30"/>
    <mergeCell ref="A23:A24"/>
    <mergeCell ref="B23:B24"/>
    <mergeCell ref="C23:C24"/>
    <mergeCell ref="D23:D24"/>
    <mergeCell ref="E23:E24"/>
    <mergeCell ref="H14:H18"/>
    <mergeCell ref="B19:B22"/>
    <mergeCell ref="C19:C22"/>
    <mergeCell ref="D19:D22"/>
    <mergeCell ref="E19:E22"/>
    <mergeCell ref="F19:F22"/>
    <mergeCell ref="G19:G22"/>
    <mergeCell ref="A25:A27"/>
    <mergeCell ref="B25:B27"/>
    <mergeCell ref="C25:C27"/>
    <mergeCell ref="D25:D27"/>
    <mergeCell ref="E25:E27"/>
    <mergeCell ref="A19:A22"/>
    <mergeCell ref="A9:M9"/>
    <mergeCell ref="F6:F8"/>
    <mergeCell ref="G6:G8"/>
    <mergeCell ref="H6:H8"/>
    <mergeCell ref="I6:I8"/>
    <mergeCell ref="J6:J8"/>
    <mergeCell ref="A6:A8"/>
    <mergeCell ref="B6:B8"/>
    <mergeCell ref="M6:P6"/>
    <mergeCell ref="M7:M8"/>
    <mergeCell ref="A10:M10"/>
    <mergeCell ref="B11:M11"/>
    <mergeCell ref="C12:M12"/>
    <mergeCell ref="E14:E18"/>
    <mergeCell ref="F14:F18"/>
    <mergeCell ref="M1:P1"/>
    <mergeCell ref="E2:M2"/>
    <mergeCell ref="A3:M3"/>
    <mergeCell ref="A4:M4"/>
    <mergeCell ref="C6:C8"/>
    <mergeCell ref="D6:D8"/>
    <mergeCell ref="E6:E8"/>
    <mergeCell ref="K6:K8"/>
    <mergeCell ref="L6:L8"/>
    <mergeCell ref="N7:P7"/>
  </mergeCells>
  <printOptions horizontalCentered="1"/>
  <pageMargins left="0.39370078740157483" right="0.19685039370078741" top="0.39370078740157483" bottom="0.19685039370078741" header="0" footer="0"/>
  <pageSetup paperSize="9" scale="66" orientation="portrait" r:id="rId1"/>
  <headerFooter alignWithMargins="0"/>
  <rowBreaks count="1" manualBreakCount="1">
    <brk id="39"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4 programa</vt:lpstr>
      <vt:lpstr>Lyginamasis variantas</vt:lpstr>
      <vt:lpstr>aiškinamoji lentelė </vt:lpstr>
      <vt:lpstr>'4 programa'!Print_Area</vt:lpstr>
      <vt:lpstr>'aiškinamoji lentelė '!Print_Area</vt:lpstr>
      <vt:lpstr>'Lyginamasis variantas'!Print_Area</vt:lpstr>
      <vt:lpstr>'4 programa'!Print_Titles</vt:lpstr>
      <vt:lpstr>'aiškinamoji lentelė '!Print_Titles</vt:lpstr>
      <vt:lpstr>'Lyginamasis variantas'!Print_Titles</vt:lpstr>
    </vt:vector>
  </TitlesOfParts>
  <Company>valdyba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Audra Cepiene</cp:lastModifiedBy>
  <cp:lastPrinted>2019-07-04T12:31:02Z</cp:lastPrinted>
  <dcterms:created xsi:type="dcterms:W3CDTF">2007-07-27T10:32:34Z</dcterms:created>
  <dcterms:modified xsi:type="dcterms:W3CDTF">2019-07-04T12:32:07Z</dcterms:modified>
</cp:coreProperties>
</file>