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30pr1\"/>
    </mc:Choice>
  </mc:AlternateContent>
  <bookViews>
    <workbookView xWindow="-120" yWindow="-120" windowWidth="24240" windowHeight="13140" firstSheet="1" activeTab="1"/>
  </bookViews>
  <sheets>
    <sheet name="Lyginamasis variantas" sheetId="15" state="hidden" r:id="rId1"/>
    <sheet name="1 programa" sheetId="16" r:id="rId2"/>
    <sheet name="Aiškinamoji lentelė" sheetId="13" r:id="rId3"/>
    <sheet name="Asignavimų valdytojų kodai" sheetId="3" state="hidden" r:id="rId4"/>
  </sheets>
  <definedNames>
    <definedName name="_xlnm.Print_Area" localSheetId="1">'1 programa'!$A$1:$M$119</definedName>
    <definedName name="_xlnm.Print_Area" localSheetId="2">'Aiškinamoji lentelė'!$A$1:$Q$126</definedName>
    <definedName name="_xlnm.Print_Area" localSheetId="0">'Lyginamasis variantas'!$A$1:$U$110</definedName>
    <definedName name="_xlnm.Print_Titles" localSheetId="1">'1 programa'!$9:$11</definedName>
    <definedName name="_xlnm.Print_Titles" localSheetId="2">'Aiškinamoji lentelė'!$6:$8</definedName>
    <definedName name="_xlnm.Print_Titles" localSheetId="0">'Lyginamasis variantas'!$8:$10</definedName>
  </definedNames>
  <calcPr calcId="152511"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7" i="16" l="1"/>
  <c r="I113" i="16" l="1"/>
  <c r="H113" i="16"/>
  <c r="G113" i="16"/>
  <c r="I112" i="16"/>
  <c r="H112" i="16"/>
  <c r="G112" i="16"/>
  <c r="G111" i="16"/>
  <c r="I108" i="16"/>
  <c r="H108" i="16"/>
  <c r="G108" i="16"/>
  <c r="I107" i="16"/>
  <c r="H107" i="16"/>
  <c r="G107" i="16"/>
  <c r="G106" i="16"/>
  <c r="H105" i="16"/>
  <c r="G105" i="16"/>
  <c r="I104" i="16"/>
  <c r="H104" i="16"/>
  <c r="G104" i="16"/>
  <c r="G95" i="16"/>
  <c r="G94" i="16"/>
  <c r="H94" i="16"/>
  <c r="H95" i="16" s="1"/>
  <c r="I94" i="16"/>
  <c r="I95" i="16" s="1"/>
  <c r="H85" i="16"/>
  <c r="I85" i="16"/>
  <c r="G85" i="16"/>
  <c r="H73" i="16"/>
  <c r="I73" i="16"/>
  <c r="G73" i="16"/>
  <c r="G74" i="16" s="1"/>
  <c r="H64" i="16"/>
  <c r="I64" i="16"/>
  <c r="G64" i="16"/>
  <c r="H43" i="16"/>
  <c r="I43" i="16"/>
  <c r="G43" i="16"/>
  <c r="G65" i="16" s="1"/>
  <c r="I111" i="16" l="1"/>
  <c r="H111" i="16"/>
  <c r="I110" i="16"/>
  <c r="H110" i="16"/>
  <c r="G110" i="16"/>
  <c r="I106" i="16"/>
  <c r="H106" i="16"/>
  <c r="I105" i="16"/>
  <c r="I74" i="16"/>
  <c r="H74" i="16"/>
  <c r="H109" i="16" l="1"/>
  <c r="G109" i="16"/>
  <c r="I109" i="16"/>
  <c r="I103" i="16"/>
  <c r="H65" i="16"/>
  <c r="G103" i="16"/>
  <c r="G102" i="16" s="1"/>
  <c r="I65" i="16"/>
  <c r="H103" i="16"/>
  <c r="H102" i="16" s="1"/>
  <c r="H114" i="16" l="1"/>
  <c r="G114" i="16"/>
  <c r="G96" i="16"/>
  <c r="G97" i="16" s="1"/>
  <c r="H96" i="16"/>
  <c r="H97" i="16" s="1"/>
  <c r="I96" i="16"/>
  <c r="I97" i="16" s="1"/>
  <c r="I102" i="16"/>
  <c r="I114" i="16" s="1"/>
  <c r="K62" i="13" l="1"/>
  <c r="K23" i="13" l="1"/>
  <c r="K47" i="13" s="1"/>
  <c r="J115" i="13" l="1"/>
  <c r="J114" i="13"/>
  <c r="J111" i="13"/>
  <c r="J67" i="13"/>
  <c r="K67" i="13"/>
  <c r="L67" i="13"/>
  <c r="I76" i="13"/>
  <c r="I77" i="13" s="1"/>
  <c r="J76" i="13"/>
  <c r="J77" i="13" s="1"/>
  <c r="J47" i="13"/>
  <c r="L47" i="13"/>
  <c r="K76" i="13"/>
  <c r="K77" i="13" s="1"/>
  <c r="K90" i="13"/>
  <c r="L76" i="13"/>
  <c r="L77" i="13" s="1"/>
  <c r="J90" i="13"/>
  <c r="I90" i="13"/>
  <c r="J101" i="13"/>
  <c r="J102" i="13" l="1"/>
  <c r="K101" i="13"/>
  <c r="L101" i="13"/>
  <c r="L90" i="13" l="1"/>
  <c r="L102" i="13" s="1"/>
  <c r="K102" i="13"/>
  <c r="L68" i="13" l="1"/>
  <c r="L103" i="13" s="1"/>
  <c r="L104" i="13" l="1"/>
  <c r="L111" i="13" l="1"/>
  <c r="I15" i="15"/>
  <c r="L118" i="13" l="1"/>
  <c r="L120" i="13"/>
  <c r="L119" i="13"/>
  <c r="L117" i="13"/>
  <c r="L115" i="13"/>
  <c r="L113" i="13"/>
  <c r="L112" i="13"/>
  <c r="L116" i="13" l="1"/>
  <c r="L110" i="13"/>
  <c r="I19" i="13" l="1"/>
  <c r="J41" i="15"/>
  <c r="J62" i="15" s="1"/>
  <c r="I111" i="13" l="1"/>
  <c r="I47" i="13"/>
  <c r="I93" i="13"/>
  <c r="I101" i="13" s="1"/>
  <c r="I102" i="13" s="1"/>
  <c r="M69" i="15"/>
  <c r="M70" i="15" s="1"/>
  <c r="M61" i="15"/>
  <c r="L61" i="15"/>
  <c r="J87" i="15"/>
  <c r="K15" i="15" l="1"/>
  <c r="L15" i="15"/>
  <c r="L41" i="15" s="1"/>
  <c r="L62" i="15" s="1"/>
  <c r="M90" i="15" l="1"/>
  <c r="M41" i="15"/>
  <c r="M62" i="15" s="1"/>
  <c r="M91" i="15" s="1"/>
  <c r="M92" i="15" s="1"/>
  <c r="P107" i="15" l="1"/>
  <c r="P106" i="15"/>
  <c r="P105" i="15"/>
  <c r="P104" i="15"/>
  <c r="P102" i="15"/>
  <c r="P100" i="15"/>
  <c r="P98" i="15"/>
  <c r="P99" i="15"/>
  <c r="M106" i="15"/>
  <c r="M98" i="15"/>
  <c r="M99" i="15"/>
  <c r="M107" i="15"/>
  <c r="M105" i="15"/>
  <c r="M104" i="15"/>
  <c r="M102" i="15"/>
  <c r="M101" i="15"/>
  <c r="M100" i="15"/>
  <c r="J89" i="15"/>
  <c r="J90" i="15" s="1"/>
  <c r="J91" i="15" s="1"/>
  <c r="J92" i="15" s="1"/>
  <c r="J98" i="15"/>
  <c r="J107" i="15"/>
  <c r="J106" i="15"/>
  <c r="J105" i="15"/>
  <c r="J104" i="15"/>
  <c r="J101" i="15"/>
  <c r="J102" i="15"/>
  <c r="J100" i="15"/>
  <c r="J99" i="15"/>
  <c r="M103" i="15" l="1"/>
  <c r="M97" i="15"/>
  <c r="M96" i="15" s="1"/>
  <c r="J103" i="15"/>
  <c r="J97" i="15"/>
  <c r="J96" i="15" s="1"/>
  <c r="O107" i="15"/>
  <c r="O106" i="15"/>
  <c r="O105" i="15"/>
  <c r="O104" i="15"/>
  <c r="O102" i="15"/>
  <c r="O101" i="15"/>
  <c r="O100" i="15"/>
  <c r="O99" i="15"/>
  <c r="O98" i="15"/>
  <c r="L107" i="15"/>
  <c r="L106" i="15"/>
  <c r="L105" i="15"/>
  <c r="L104" i="15"/>
  <c r="L102" i="15"/>
  <c r="L100" i="15"/>
  <c r="L99" i="15"/>
  <c r="L98" i="15"/>
  <c r="I107" i="15"/>
  <c r="I106" i="15"/>
  <c r="I105" i="15"/>
  <c r="I104" i="15"/>
  <c r="I101" i="15"/>
  <c r="I100" i="15"/>
  <c r="I99" i="15"/>
  <c r="I98" i="15"/>
  <c r="I89" i="15"/>
  <c r="I87" i="15"/>
  <c r="I84" i="15"/>
  <c r="I69" i="15"/>
  <c r="I70" i="15" s="1"/>
  <c r="I61" i="15"/>
  <c r="I16" i="15"/>
  <c r="I102" i="15" l="1"/>
  <c r="I41" i="15"/>
  <c r="I90" i="15"/>
  <c r="I62" i="15"/>
  <c r="I91" i="15" s="1"/>
  <c r="I92" i="15" s="1"/>
  <c r="J108" i="15"/>
  <c r="M108" i="15"/>
  <c r="I103" i="15"/>
  <c r="I97" i="15"/>
  <c r="I96" i="15" l="1"/>
  <c r="I108" i="15" s="1"/>
  <c r="O103" i="15" l="1"/>
  <c r="O89" i="15"/>
  <c r="O87" i="15"/>
  <c r="O84" i="15"/>
  <c r="O69" i="15"/>
  <c r="O70" i="15" s="1"/>
  <c r="O61" i="15"/>
  <c r="O41" i="15"/>
  <c r="P89" i="15"/>
  <c r="P101" i="15" s="1"/>
  <c r="P87" i="15"/>
  <c r="P84" i="15"/>
  <c r="P69" i="15"/>
  <c r="P70" i="15" s="1"/>
  <c r="P61" i="15"/>
  <c r="P41" i="15"/>
  <c r="L89" i="15"/>
  <c r="L87" i="15"/>
  <c r="L84" i="15"/>
  <c r="L69" i="15"/>
  <c r="L70" i="15" s="1"/>
  <c r="K41" i="15"/>
  <c r="K61" i="15"/>
  <c r="K62" i="15" s="1"/>
  <c r="K69" i="15"/>
  <c r="K70" i="15" s="1"/>
  <c r="K84" i="15"/>
  <c r="K87" i="15"/>
  <c r="K89" i="15"/>
  <c r="K98" i="15"/>
  <c r="K99" i="15"/>
  <c r="K100" i="15"/>
  <c r="K101" i="15"/>
  <c r="K102" i="15"/>
  <c r="K104" i="15"/>
  <c r="K105" i="15"/>
  <c r="K106" i="15"/>
  <c r="K107" i="15"/>
  <c r="N107" i="15"/>
  <c r="H107" i="15"/>
  <c r="N106" i="15"/>
  <c r="H106" i="15"/>
  <c r="N105" i="15"/>
  <c r="H105" i="15"/>
  <c r="N104" i="15"/>
  <c r="H104" i="15"/>
  <c r="N102" i="15"/>
  <c r="N101" i="15"/>
  <c r="H101" i="15"/>
  <c r="N100" i="15"/>
  <c r="H100" i="15"/>
  <c r="N99" i="15"/>
  <c r="H99" i="15"/>
  <c r="N98" i="15"/>
  <c r="H98" i="15"/>
  <c r="N89" i="15"/>
  <c r="H89" i="15"/>
  <c r="N87" i="15"/>
  <c r="H87" i="15"/>
  <c r="N84" i="15"/>
  <c r="H84" i="15"/>
  <c r="N69" i="15"/>
  <c r="N70" i="15" s="1"/>
  <c r="H69" i="15"/>
  <c r="H70" i="15" s="1"/>
  <c r="N61" i="15"/>
  <c r="H61" i="15"/>
  <c r="N41" i="15"/>
  <c r="H16" i="15"/>
  <c r="H102" i="15" l="1"/>
  <c r="H41" i="15"/>
  <c r="O62" i="15"/>
  <c r="O90" i="15"/>
  <c r="O91" i="15" s="1"/>
  <c r="O92" i="15" s="1"/>
  <c r="L90" i="15"/>
  <c r="P90" i="15"/>
  <c r="O97" i="15"/>
  <c r="O96" i="15" s="1"/>
  <c r="O108" i="15" s="1"/>
  <c r="P62" i="15"/>
  <c r="N62" i="15"/>
  <c r="N97" i="15"/>
  <c r="N96" i="15" s="1"/>
  <c r="H90" i="15"/>
  <c r="H97" i="15"/>
  <c r="N103" i="15"/>
  <c r="K90" i="15"/>
  <c r="K97" i="15"/>
  <c r="K96" i="15" s="1"/>
  <c r="H62" i="15"/>
  <c r="H103" i="15"/>
  <c r="K103" i="15"/>
  <c r="N90" i="15"/>
  <c r="H96" i="15" l="1"/>
  <c r="L91" i="15"/>
  <c r="L92" i="15" s="1"/>
  <c r="K91" i="15"/>
  <c r="K92" i="15" s="1"/>
  <c r="N108" i="15"/>
  <c r="H91" i="15"/>
  <c r="P91" i="15"/>
  <c r="P92" i="15" s="1"/>
  <c r="H108" i="15"/>
  <c r="K108" i="15"/>
  <c r="N91" i="15"/>
  <c r="N92" i="15" s="1"/>
  <c r="H92" i="15" l="1"/>
  <c r="L101" i="15" l="1"/>
  <c r="P103" i="15"/>
  <c r="L103" i="15" l="1"/>
  <c r="L97" i="15"/>
  <c r="L96" i="15" s="1"/>
  <c r="P97" i="15"/>
  <c r="P96" i="15" s="1"/>
  <c r="P108" i="15" s="1"/>
  <c r="L108" i="15" l="1"/>
  <c r="I59" i="13"/>
  <c r="I115" i="13" l="1"/>
  <c r="I67" i="13"/>
  <c r="K113" i="13"/>
  <c r="J113" i="13"/>
  <c r="I113" i="13"/>
  <c r="J68" i="13" l="1"/>
  <c r="J103" i="13" s="1"/>
  <c r="I114" i="13" l="1"/>
  <c r="I120" i="13"/>
  <c r="I119" i="13"/>
  <c r="K112" i="13"/>
  <c r="J112" i="13"/>
  <c r="I112" i="13"/>
  <c r="K111" i="13"/>
  <c r="K120" i="13"/>
  <c r="J120" i="13"/>
  <c r="J104" i="13" l="1"/>
  <c r="K119" i="13"/>
  <c r="J119" i="13"/>
  <c r="K118" i="13"/>
  <c r="J118" i="13"/>
  <c r="I118" i="13"/>
  <c r="I116" i="13" s="1"/>
  <c r="K117" i="13"/>
  <c r="J117" i="13"/>
  <c r="I117" i="13"/>
  <c r="K115" i="13"/>
  <c r="K114" i="13"/>
  <c r="I68" i="13" l="1"/>
  <c r="I103" i="13" s="1"/>
  <c r="I104" i="13" s="1"/>
  <c r="K116" i="13"/>
  <c r="J116" i="13"/>
  <c r="K110" i="13"/>
  <c r="K109" i="13" s="1"/>
  <c r="I110" i="13"/>
  <c r="K68" i="13"/>
  <c r="K103" i="13" s="1"/>
  <c r="J110" i="13"/>
  <c r="J109" i="13" s="1"/>
  <c r="J121" i="13" l="1"/>
  <c r="K121" i="13"/>
  <c r="I109" i="13"/>
  <c r="I121" i="13" s="1"/>
  <c r="L114" i="13"/>
  <c r="L109" i="13" s="1"/>
  <c r="L121" i="13" s="1"/>
  <c r="K104" i="13" l="1"/>
</calcChain>
</file>

<file path=xl/comments1.xml><?xml version="1.0" encoding="utf-8"?>
<comments xmlns="http://schemas.openxmlformats.org/spreadsheetml/2006/main">
  <authors>
    <author>Audra Cepiene</author>
  </authors>
  <commentList>
    <comment ref="G22" authorId="0" shapeId="0">
      <text>
        <r>
          <rPr>
            <b/>
            <sz val="9"/>
            <color indexed="81"/>
            <rFont val="Tahoma"/>
            <family val="2"/>
            <charset val="186"/>
          </rPr>
          <t>ŽP</t>
        </r>
        <r>
          <rPr>
            <sz val="9"/>
            <color indexed="81"/>
            <rFont val="Tahoma"/>
            <family val="2"/>
            <charset val="186"/>
          </rPr>
          <t xml:space="preserve">
</t>
        </r>
      </text>
    </comment>
    <comment ref="S30" authorId="0" shapeId="0">
      <text>
        <r>
          <rPr>
            <sz val="9"/>
            <color indexed="81"/>
            <rFont val="Tahoma"/>
            <family val="2"/>
            <charset val="186"/>
          </rPr>
          <t>Pagal Klaipėdos m. sav. tarybos Miesto ūkio ir aplinkosaugos komiteto protokolo (2019-01-25 Nr. TAR-1) pastabą yra formuojama nauja priemonė „Šilumos ūkio specialiojo plano parengimas“ planuot jos vykdymą 2019-2020 m. ir numatant 30 tūkts. eur lėšas 2020 m.</t>
        </r>
      </text>
    </comment>
    <comment ref="E31" authorId="0" shapeId="0">
      <text>
        <r>
          <rPr>
            <b/>
            <sz val="9"/>
            <color indexed="81"/>
            <rFont val="Tahoma"/>
            <family val="2"/>
            <charset val="186"/>
          </rPr>
          <t>P2.1.1.3.</t>
        </r>
        <r>
          <rPr>
            <sz val="9"/>
            <color indexed="81"/>
            <rFont val="Tahoma"/>
            <family val="2"/>
            <charset val="186"/>
          </rPr>
          <t xml:space="preserve"> Vykdant miesto urbanistinę plėtrą rengti atskirų teritorijų perspektyvinio vystymo galimybių studijas ir koncepcijas, apimančias teritorijos vystymą urbanistiniu erdviniu, paveldosauginiu, gamtosauginiu, ekonominiu bei socialiniu požiūriais.</t>
        </r>
        <r>
          <rPr>
            <b/>
            <sz val="9"/>
            <color indexed="81"/>
            <rFont val="Tahoma"/>
            <family val="2"/>
            <charset val="186"/>
          </rPr>
          <t xml:space="preserve">                                                               Rodiklis P</t>
        </r>
        <r>
          <rPr>
            <sz val="9"/>
            <color indexed="81"/>
            <rFont val="Tahoma"/>
            <family val="2"/>
            <charset val="186"/>
          </rPr>
          <t xml:space="preserve">arengtų galimybių studijų skaičius
Parengtų koncepcijų skaičius
</t>
        </r>
      </text>
    </comment>
    <comment ref="D78" authorId="0" shapeId="0">
      <text>
        <r>
          <rPr>
            <sz val="9"/>
            <color indexed="81"/>
            <rFont val="Tahoma"/>
            <family val="2"/>
            <charset val="186"/>
          </rPr>
          <t xml:space="preserve">Siekiant tinkamai saugoti miesto kultūros paveldą ir remiantis paveldo apsaugos įstatymais, savivaldybėje įkurta ir veikia Klaipėdos m. savivaldybės nekilnojamojo kultūros paveldo vertinimo taryba, kurią sudaro 8 nariai – ekspertai. Ši taryba užtikrina tam tikrą savivaldybės savarankiškumą, sprendžiant kultūros paveldo apsaugos klausimus. Tarybos veikla naudinga tiek kultūros paveldo objektų valdytojams, tiek savivaldybės administracijai, nes nemaža dalis klausimų išsprendžiama vietoje, nevykstant į Kultūros paveldo departamento nekilnojamojo kultūros paveldo vertinimo tarybą. Per metus numatoma surengti 6 vertinimo tarybos posėdžius. </t>
        </r>
      </text>
    </comment>
    <comment ref="E85"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R85" authorId="0" shapeId="0">
      <text>
        <r>
          <rPr>
            <sz val="9"/>
            <color indexed="81"/>
            <rFont val="Tahoma"/>
            <family val="2"/>
            <charset val="186"/>
          </rPr>
          <t xml:space="preserve">1. Liepų g. 47, didžioji saugykla (buv. Dujų fabrikas, u.k. 22196)
2. Liepų g. 47, mažoji dujų saugykla (buv. Dujų fabrikas, u.k. 22195)
3. S. Šimkaus g. 6, Klaipėda
</t>
        </r>
      </text>
    </comment>
    <comment ref="U85" authorId="0" shapeId="0">
      <text>
        <r>
          <rPr>
            <b/>
            <sz val="9"/>
            <color indexed="81"/>
            <rFont val="Tahoma"/>
            <family val="2"/>
            <charset val="186"/>
          </rPr>
          <t xml:space="preserve">2019-03-08 Nr. TAS-61, priimtas protokolinis pavedimas:
1.2.1. </t>
        </r>
        <r>
          <rPr>
            <sz val="9"/>
            <color indexed="81"/>
            <rFont val="Tahoma"/>
            <family val="2"/>
            <charset val="186"/>
          </rPr>
          <t xml:space="preserve">Savivaldybės administracijai, metų eigoje, esant poreikiui, perskirstyti lėšas, numatant didesnę sumą kultūros paveldo objektų tvarkybos darbų vykdymui, jei būtų sulaukta tinkamų finansuoti paraiškų.
   </t>
        </r>
        <r>
          <rPr>
            <b/>
            <sz val="9"/>
            <color indexed="81"/>
            <rFont val="Tahoma"/>
            <family val="2"/>
            <charset val="186"/>
          </rPr>
          <t xml:space="preserve">2019 m. kovo 27 d. administracijos direktoriaus įsakymu Nr. AD1-539, 4 punktu </t>
        </r>
        <r>
          <rPr>
            <sz val="9"/>
            <color indexed="81"/>
            <rFont val="Tahoma"/>
            <family val="2"/>
            <charset val="186"/>
          </rPr>
          <t xml:space="preserve">Paveldosaugos skyriui teisės aktų nustatyta tvarka teikti prašymus ir paaiškinimus dėl finansavimo padidinimo 23 670 Eur iš savivaldybės biudžeto 2019 m. laikotarpiui, atitinkamai perskaičiuojant savivaldybės finansuotiną paraiškų dalį ir atsižvelgiant į de minimis principų taikymą. 
</t>
        </r>
      </text>
    </comment>
    <comment ref="E88"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I97" authorId="0" shapeId="0">
      <text>
        <r>
          <rPr>
            <b/>
            <sz val="9"/>
            <color indexed="81"/>
            <rFont val="Tahoma"/>
            <family val="2"/>
            <charset val="186"/>
          </rPr>
          <t>363,1</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Indrė Butenienė</author>
  </authors>
  <commentList>
    <comment ref="F16" authorId="0" shapeId="0">
      <text>
        <r>
          <rPr>
            <b/>
            <sz val="9"/>
            <color indexed="81"/>
            <rFont val="Tahoma"/>
            <family val="2"/>
            <charset val="186"/>
          </rPr>
          <t>ŽP</t>
        </r>
        <r>
          <rPr>
            <sz val="9"/>
            <color indexed="81"/>
            <rFont val="Tahoma"/>
            <family val="2"/>
            <charset val="186"/>
          </rPr>
          <t xml:space="preserve">
</t>
        </r>
      </text>
    </comment>
    <comment ref="E19" authorId="0" shapeId="0">
      <text>
        <r>
          <rPr>
            <b/>
            <sz val="9"/>
            <color indexed="81"/>
            <rFont val="Tahoma"/>
            <family val="2"/>
            <charset val="186"/>
          </rPr>
          <t xml:space="preserve">P1, </t>
        </r>
        <r>
          <rPr>
            <sz val="9"/>
            <color indexed="81"/>
            <rFont val="Tahoma"/>
            <family val="2"/>
            <charset val="186"/>
          </rPr>
          <t>8.1.2. Patvirtintas ir įgyvendinamas Klaipėdos miesto bendrasis planas ir sprendinių įgyvendinimo programa, vnt.</t>
        </r>
      </text>
    </comment>
    <comment ref="E20" authorId="1" shapeId="0">
      <text>
        <r>
          <rPr>
            <b/>
            <sz val="9"/>
            <color indexed="81"/>
            <rFont val="Tahoma"/>
            <family val="2"/>
            <charset val="186"/>
          </rPr>
          <t>KEPS 3.1.1.</t>
        </r>
        <r>
          <rPr>
            <sz val="9"/>
            <color indexed="81"/>
            <rFont val="Tahoma"/>
            <family val="2"/>
            <charset val="186"/>
          </rPr>
          <t xml:space="preserve"> Atnaujinti miesto planavimo dokumentus, atsižvelgiant į miesto vystymo zonų prioritetus, kuriant policentrinę miesto urbanistinę struktūrą. Stiprinti miesto istorinį centrą ir pacentrius, sudarant galimybes panaudoti teritoriją įvairioms funkcijoms </t>
        </r>
      </text>
    </comment>
    <comment ref="E21" authorId="1" shapeId="0">
      <text>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t>
        </r>
      </text>
    </comment>
    <comment ref="E31" authorId="0" shapeId="0">
      <text>
        <r>
          <rPr>
            <b/>
            <sz val="9"/>
            <color indexed="81"/>
            <rFont val="Tahoma"/>
            <family val="2"/>
            <charset val="186"/>
          </rPr>
          <t>P2.1.1.3.</t>
        </r>
        <r>
          <rPr>
            <sz val="9"/>
            <color indexed="81"/>
            <rFont val="Tahoma"/>
            <family val="2"/>
            <charset val="186"/>
          </rPr>
          <t xml:space="preserve"> Vykdant miesto urbanistinę plėtrą rengti atskirų teritorijų perspektyvinio vystymo galimybių studijas ir koncepcijas, apimančias teritorijos vystymą urbanistiniu erdviniu, paveldosauginiu, gamtosauginiu, ekonominiu bei socialiniu požiūriais.</t>
        </r>
        <r>
          <rPr>
            <b/>
            <sz val="9"/>
            <color indexed="81"/>
            <rFont val="Tahoma"/>
            <family val="2"/>
            <charset val="186"/>
          </rPr>
          <t xml:space="preserve">                                                               Rodiklis P</t>
        </r>
        <r>
          <rPr>
            <sz val="9"/>
            <color indexed="81"/>
            <rFont val="Tahoma"/>
            <family val="2"/>
            <charset val="186"/>
          </rPr>
          <t xml:space="preserve">arengtų galimybių studijų skaičius
Parengtų koncepcijų skaičius
</t>
        </r>
      </text>
    </comment>
    <comment ref="E32" authorId="1" shapeId="0">
      <text>
        <r>
          <rPr>
            <sz val="9"/>
            <color indexed="81"/>
            <rFont val="Tahoma"/>
            <family val="2"/>
            <charset val="186"/>
          </rPr>
          <t xml:space="preserve">KEPS 3.1.8.Paversti Smiltynę kurortine teritorija: sukurti infrastruktūrą, reikalingą kurortinės teritorijos statusui įgyti, traukos objektų, didinti Smiltynės pasiekiamumą ir
 3.1.9. Paversti Girulius kurortine teritorija: plėtoti turistinę infrastruktūrą ir įkurti rekreacinių centrų (pvz., pastatyti SPA centrų, išnaudojančių geoterminius vandenis) </t>
        </r>
      </text>
    </comment>
    <comment ref="J33" authorId="0" shapeId="0">
      <text>
        <r>
          <rPr>
            <sz val="9"/>
            <color indexed="81"/>
            <rFont val="Tahoma"/>
            <family val="2"/>
            <charset val="186"/>
          </rPr>
          <t>Planuojama tęsti bendradarbiavimą su Lietuvos architektų sąjunga ir pirkti leidinį apie Klaipėdos miesto architektūrą ir urbanistiką.</t>
        </r>
      </text>
    </comment>
    <comment ref="J35" authorId="0" shapeId="0">
      <text>
        <r>
          <rPr>
            <sz val="9"/>
            <color indexed="81"/>
            <rFont val="Tahoma"/>
            <family val="2"/>
            <charset val="186"/>
          </rPr>
          <t xml:space="preserve">Bendrojo plano pristatymo visuomenei renginys   </t>
        </r>
      </text>
    </comment>
    <comment ref="J36" authorId="0" shapeId="0">
      <text>
        <r>
          <rPr>
            <sz val="9"/>
            <color indexed="81"/>
            <rFont val="Tahoma"/>
            <family val="2"/>
            <charset val="186"/>
          </rPr>
          <t>Lėšos reikalingos Bendrojo plano leidiniui</t>
        </r>
      </text>
    </comment>
    <comment ref="J39" authorId="0" shapeId="0">
      <text>
        <r>
          <rPr>
            <sz val="9"/>
            <color indexed="81"/>
            <rFont val="Tahoma"/>
            <family val="2"/>
            <charset val="186"/>
          </rPr>
          <t>Numatomos lėšos Architektūros rūmų ekspertizių paslaugoms, kadangi atlikti svarbių teritorijų planavimo dokumentų ekspertizę numato Architektūros įstatymas.</t>
        </r>
      </text>
    </comment>
    <comment ref="E48" authorId="0" shapeId="0">
      <text>
        <r>
          <rPr>
            <b/>
            <sz val="9"/>
            <color indexed="81"/>
            <rFont val="Tahoma"/>
            <family val="2"/>
            <charset val="186"/>
          </rPr>
          <t>P2.2.2.4 (KSP)</t>
        </r>
        <r>
          <rPr>
            <sz val="9"/>
            <color indexed="81"/>
            <rFont val="Tahoma"/>
            <family val="2"/>
            <charset val="186"/>
          </rPr>
          <t xml:space="preserve">
Parengti esamų daugiabučių gyvenamųjų namų kvartalų ir teritorijų detaliuosius planus, priskirti ir suformuoti žemės sklypus</t>
        </r>
      </text>
    </comment>
    <comment ref="D55" authorId="0" shapeId="0">
      <text>
        <r>
          <rPr>
            <sz val="9"/>
            <color indexed="81"/>
            <rFont val="Tahoma"/>
            <family val="2"/>
            <charset val="186"/>
          </rPr>
          <t>Planuojama įsigyt</t>
        </r>
        <r>
          <rPr>
            <b/>
            <sz val="9"/>
            <color indexed="81"/>
            <rFont val="Tahoma"/>
            <family val="2"/>
            <charset val="186"/>
          </rPr>
          <t>i 15 vnt. garažų,</t>
        </r>
        <r>
          <rPr>
            <sz val="9"/>
            <color indexed="81"/>
            <rFont val="Tahoma"/>
            <family val="2"/>
            <charset val="186"/>
          </rPr>
          <t xml:space="preserve"> kurie trukdo Pylimo gatvės tiesimui. 
2019 m. pagal įvykusius 6 garažų pirkimo sandorius 1garažas nupirktas už ~11000 Eur. Už  likusius 9 garažų paėmimą reikalinga suma kompensacijoms 110 000 Eur. 
Didžioji Vandens g. 28B (9 garažai), Didžioji Vandens g. 28B (6 garažai) 10 arų.
</t>
        </r>
      </text>
    </comment>
    <comment ref="D56" authorId="0" shapeId="0">
      <text>
        <r>
          <rPr>
            <sz val="9"/>
            <color indexed="81"/>
            <rFont val="Tahoma"/>
            <family val="2"/>
            <charset val="186"/>
          </rPr>
          <t xml:space="preserve">Planuojama įsigyti 2 garažus, kurie nuosavybės teise priklauso 2 fiziniams asmenims. </t>
        </r>
      </text>
    </comment>
    <comment ref="D57" authorId="0" shapeId="0">
      <text>
        <r>
          <rPr>
            <sz val="9"/>
            <color indexed="81"/>
            <rFont val="Tahoma"/>
            <family val="2"/>
            <charset val="186"/>
          </rPr>
          <t>Danės gatvės rekonstrukcijai paimama 0,0253 ha dalis valstybinės žemės sklypo Danės g. 6</t>
        </r>
      </text>
    </comment>
    <comment ref="D58" authorId="0" shapeId="0">
      <text>
        <r>
          <rPr>
            <sz val="9"/>
            <color indexed="81"/>
            <rFont val="Tahoma"/>
            <family val="2"/>
            <charset val="186"/>
          </rPr>
          <t>Planuojama paimti žemės sklypą naujos gatvės tiesimui tarp Klemiškės ir Tilžės g. (1,44 ha)</t>
        </r>
      </text>
    </comment>
    <comment ref="D59" authorId="0" shapeId="0">
      <text>
        <r>
          <rPr>
            <sz val="9"/>
            <color indexed="81"/>
            <rFont val="Tahoma"/>
            <family val="2"/>
            <charset val="186"/>
          </rPr>
          <t>planuojama paimti 4 sklypus LEZ plėtrai</t>
        </r>
      </text>
    </comment>
    <comment ref="L59" authorId="0" shapeId="0">
      <text>
        <r>
          <rPr>
            <sz val="9"/>
            <color indexed="81"/>
            <rFont val="Tahoma"/>
            <family val="2"/>
            <charset val="186"/>
          </rPr>
          <t xml:space="preserve">LEZ teritorijoje esantys 4 sklypai Laisvosios ekonominės zonos (LEZ) teritorijai atlaisvinti, unikalūs :
Nr. 4400-0771-5455 (0,65 ha); 
Nr. 4400-0771-7328 ( 0,15 ha); 
Nr. 4400-0771-8603 (1,00 ha);
Nr. 4400-0307-5508 (0,38 ha) , viso – 2,18 ha.
Kompensacija LEZ teritorijoje už 1a ~ 660Eur. (pagal 0,38 ha sklypo vertinimo ataskaitą). 
Bendra kompensacijos suma : 218a x 660 ~ 144000 Eur 
</t>
        </r>
      </text>
    </comment>
    <comment ref="D60" authorId="0" shapeId="0">
      <text>
        <r>
          <rPr>
            <sz val="9"/>
            <color indexed="81"/>
            <rFont val="Tahoma"/>
            <family val="2"/>
            <charset val="186"/>
          </rPr>
          <t>Panuojama įsigyti gyvenamąjį namą su negyvenamosiomis patalpomis Naujojo Uosto g. 5</t>
        </r>
      </text>
    </comment>
    <comment ref="J62" authorId="0" shapeId="0">
      <text>
        <r>
          <rPr>
            <sz val="9"/>
            <color indexed="81"/>
            <rFont val="Tahoma"/>
            <family val="2"/>
            <charset val="186"/>
          </rPr>
          <t xml:space="preserve">Savanorių g. sankryžai, Martyno Jankaus g. sankryžai įrengti (0,4 ha). Pagal analogą planuojama suma ~15000 ( 3,11 Eur/m2) ir  E. Galvanausko g. sankryžoms įrengti </t>
        </r>
      </text>
    </comment>
    <comment ref="J63" authorId="0" shapeId="0">
      <text>
        <r>
          <rPr>
            <sz val="9"/>
            <color indexed="81"/>
            <rFont val="Tahoma"/>
            <family val="2"/>
            <charset val="186"/>
          </rPr>
          <t>Smiltynėje dviračių – pėsčiųjų takų rekonstrukcijai numatoma pakeisti miško žemę kitomis naudmenomis (~ 1,0 ha) . Pagal analogą preliminariai ~100 000 Eur suma planuojama 2021 m.</t>
        </r>
      </text>
    </comment>
    <comment ref="E68" authorId="0" shapeId="0">
      <text>
        <r>
          <rPr>
            <sz val="9"/>
            <color indexed="81"/>
            <rFont val="Tahoma"/>
            <family val="2"/>
            <charset val="186"/>
          </rPr>
          <t>P(KSP) 2.1.3.2</t>
        </r>
      </text>
    </comment>
    <comment ref="D78" authorId="0" shapeId="0">
      <text>
        <r>
          <rPr>
            <sz val="9"/>
            <color indexed="81"/>
            <rFont val="Tahoma"/>
            <family val="2"/>
            <charset val="186"/>
          </rPr>
          <t xml:space="preserve">Siekiant tinkamai saugoti miesto kultūros paveldą ir remiantis paveldo apsaugos įstatymais, savivaldybėje įkurta ir veikia Klaipėdos m. savivaldybės nekilnojamojo kultūros paveldo vertinimo taryba, kurią sudaro 8 nariai – ekspertai. Ši taryba užtikrina tam tikrą savivaldybės savarankiškumą, sprendžiant kultūros paveldo apsaugos klausimus. Tarybos veikla naudinga tiek kultūros paveldo objektų valdytojams, tiek savivaldybės administracijai, nes nemaža dalis klausimų išsprendžiama vietoje, nevykstant į Kultūros paveldo departamento nekilnojamojo kultūros paveldo vertinimo tarybą. Per metus numatoma surengti 6 vertinimo tarybos posėdžius. </t>
        </r>
      </text>
    </comment>
    <comment ref="D83" authorId="0" shapeId="0">
      <text>
        <r>
          <rPr>
            <sz val="9"/>
            <color indexed="81"/>
            <rFont val="Tahoma"/>
            <family val="2"/>
            <charset val="186"/>
          </rPr>
          <t>2020 metais planuojama paženklinti lentelėmis Klaipėdos miesto karinio paveldo objektus (XX amžiaus pasaulinių karų laikotarpio ir senesnius)</t>
        </r>
      </text>
    </comment>
    <comment ref="K83" authorId="0" shapeId="0">
      <text>
        <r>
          <rPr>
            <sz val="9"/>
            <color indexed="81"/>
            <rFont val="Tahoma"/>
            <family val="2"/>
            <charset val="186"/>
          </rPr>
          <t>objektų, jų tikslus skaičius paaiškės nupirkus paslaugą, atlikus analizę</t>
        </r>
      </text>
    </comment>
    <comment ref="D88" authorId="0" shapeId="0">
      <text>
        <r>
          <rPr>
            <sz val="9"/>
            <color indexed="81"/>
            <rFont val="Tahoma"/>
            <family val="2"/>
            <charset val="186"/>
          </rPr>
          <t>2017 metais patvirtinus Saugomų kultūros paveldo objektų tvarkybos darbų finansavimo tvarkos aprašą, 2018 m. buvo paskelbtas kvietimas teikti paraiškas daliniam finansavimui gauti, savivaldybė prisideda prie dviejų objektų tvarkybos darbų. Padidinus finansavimą, 2019 metais planuojama prisidėti prie mažiausiai 5 pastatų fasadų atnaujinimo darbų Senamiestyje ir Naujamiestyje</t>
        </r>
      </text>
    </comment>
    <comment ref="E88" authorId="0" shapeId="0">
      <text>
        <r>
          <rPr>
            <b/>
            <sz val="9"/>
            <color indexed="81"/>
            <rFont val="Tahoma"/>
            <family val="2"/>
            <charset val="186"/>
          </rPr>
          <t xml:space="preserve">P.2.4.3.2. KSP </t>
        </r>
        <r>
          <rPr>
            <sz val="9"/>
            <color indexed="81"/>
            <rFont val="Tahoma"/>
            <family val="2"/>
            <charset val="186"/>
          </rPr>
          <t xml:space="preserve">Vykdant kultūros paveldo prevencinę apsaugą tvarkyti savivaldybės kultūros paveldo objektus, skatinti kultūros paveldo objektų valdytojus ir naudotojus tinkamai prižiūrėti ir naudoti kultūros paveldo objektus;
</t>
        </r>
        <r>
          <rPr>
            <b/>
            <sz val="9"/>
            <color indexed="81"/>
            <rFont val="Tahoma"/>
            <family val="2"/>
            <charset val="186"/>
          </rPr>
          <t xml:space="preserve">
P1 (prioritetai)</t>
        </r>
        <r>
          <rPr>
            <sz val="9"/>
            <color indexed="81"/>
            <rFont val="Tahoma"/>
            <family val="2"/>
            <charset val="186"/>
          </rPr>
          <t xml:space="preserve"> 4.1.3. Parengtas ir įgyvendinamas Savivaldybės dalinio finansavimo aprašas dėl senamiestyje ir istorinėje miesto dalyje esančių namų (kurie nėra paveldo objektai) fasadų sutvarkymo 
</t>
        </r>
      </text>
    </comment>
    <comment ref="E89" authorId="1" shapeId="0">
      <text>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t>
        </r>
      </text>
    </comment>
    <comment ref="E90" authorId="0" shapeId="0">
      <text>
        <r>
          <rPr>
            <b/>
            <sz val="9"/>
            <color indexed="81"/>
            <rFont val="Tahoma"/>
            <family val="2"/>
            <charset val="186"/>
          </rPr>
          <t>P1, 4.1.7.</t>
        </r>
        <r>
          <rPr>
            <sz val="9"/>
            <color indexed="81"/>
            <rFont val="Tahoma"/>
            <family val="2"/>
            <charset val="186"/>
          </rPr>
          <t xml:space="preserve"> Parengta Šv. Jono bažnyčios atstatymo techninė dokumentacija
</t>
        </r>
      </text>
    </comment>
    <comment ref="E91" authorId="1" shapeId="0">
      <text>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t>
        </r>
      </text>
    </comment>
    <comment ref="E92" authorId="1" shapeId="0">
      <text>
        <r>
          <rPr>
            <b/>
            <sz val="9"/>
            <color indexed="81"/>
            <rFont val="Tahoma"/>
            <family val="2"/>
            <charset val="186"/>
          </rPr>
          <t xml:space="preserve">KEPS 3.1.13. </t>
        </r>
        <r>
          <rPr>
            <sz val="9"/>
            <color indexed="81"/>
            <rFont val="Tahoma"/>
            <family val="2"/>
            <charset val="186"/>
          </rPr>
          <t>Vystyti viešųjų erdvių gerinimo programas ir lokalius urbanistinės struktūros atgaivinimo projektus</t>
        </r>
      </text>
    </comment>
    <comment ref="E93" authorId="0" shapeId="0">
      <text>
        <r>
          <rPr>
            <b/>
            <sz val="9"/>
            <color indexed="81"/>
            <rFont val="Tahoma"/>
            <family val="2"/>
            <charset val="186"/>
          </rPr>
          <t>P2.4.3.3. (KSP)</t>
        </r>
        <r>
          <rPr>
            <sz val="9"/>
            <color indexed="81"/>
            <rFont val="Tahoma"/>
            <family val="2"/>
            <charset val="186"/>
          </rPr>
          <t xml:space="preserve">
Pagal parengtus techninius projektus sutvarkyti miesto teritorijoje esančius piliakalnius ir istorines miesto kapines
</t>
        </r>
      </text>
    </comment>
    <comment ref="G103" authorId="0" shapeId="0">
      <text>
        <r>
          <rPr>
            <b/>
            <sz val="9"/>
            <color indexed="81"/>
            <rFont val="Tahoma"/>
            <family val="2"/>
            <charset val="186"/>
          </rPr>
          <t xml:space="preserve">biudžetas 396,7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Indrė Butenienė</author>
  </authors>
  <commentList>
    <comment ref="H14" authorId="0" shapeId="0">
      <text>
        <r>
          <rPr>
            <b/>
            <sz val="9"/>
            <color indexed="81"/>
            <rFont val="Tahoma"/>
            <family val="2"/>
            <charset val="186"/>
          </rPr>
          <t>ŽP</t>
        </r>
        <r>
          <rPr>
            <sz val="9"/>
            <color indexed="81"/>
            <rFont val="Tahoma"/>
            <family val="2"/>
            <charset val="186"/>
          </rPr>
          <t xml:space="preserve">
</t>
        </r>
      </text>
    </comment>
    <comment ref="F15" authorId="0" shapeId="0">
      <text>
        <r>
          <rPr>
            <b/>
            <sz val="9"/>
            <color indexed="81"/>
            <rFont val="Tahoma"/>
            <family val="2"/>
            <charset val="186"/>
          </rPr>
          <t xml:space="preserve">P1, </t>
        </r>
        <r>
          <rPr>
            <sz val="9"/>
            <color indexed="81"/>
            <rFont val="Tahoma"/>
            <family val="2"/>
            <charset val="186"/>
          </rPr>
          <t>8.1.2. Patvirtintas ir įgyvendinamas Klaipėdos miesto bendrasis planas ir sprendinių įgyvendinimo programa, vnt.</t>
        </r>
      </text>
    </comment>
    <comment ref="F16" authorId="1" shapeId="0">
      <text>
        <r>
          <rPr>
            <b/>
            <sz val="9"/>
            <color indexed="81"/>
            <rFont val="Tahoma"/>
            <family val="2"/>
            <charset val="186"/>
          </rPr>
          <t>KEPS 3.1.1.</t>
        </r>
        <r>
          <rPr>
            <sz val="9"/>
            <color indexed="81"/>
            <rFont val="Tahoma"/>
            <family val="2"/>
            <charset val="186"/>
          </rPr>
          <t xml:space="preserve"> Atnaujinti miesto planavimo dokumentus, atsižvelgiant į miesto vystymo zonų prioritetus, kuriant policentrinę miesto urbanistinę struktūrą. Stiprinti miesto istorinį centrą ir pacentrius, sudarant galimybes panaudoti teritoriją įvairioms funkcijoms </t>
        </r>
      </text>
    </comment>
    <comment ref="F17" authorId="1" shapeId="0">
      <text>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t>
        </r>
      </text>
    </comment>
    <comment ref="H19" authorId="0" shapeId="0">
      <text>
        <r>
          <rPr>
            <b/>
            <sz val="9"/>
            <color indexed="81"/>
            <rFont val="Tahoma"/>
            <family val="2"/>
            <charset val="186"/>
          </rPr>
          <t>ŽP</t>
        </r>
        <r>
          <rPr>
            <sz val="9"/>
            <color indexed="81"/>
            <rFont val="Tahoma"/>
            <family val="2"/>
            <charset val="186"/>
          </rPr>
          <t xml:space="preserve">
</t>
        </r>
      </text>
    </comment>
    <comment ref="H21" authorId="0" shapeId="0">
      <text>
        <r>
          <rPr>
            <b/>
            <sz val="9"/>
            <color indexed="81"/>
            <rFont val="Tahoma"/>
            <family val="2"/>
            <charset val="186"/>
          </rPr>
          <t>ŽP</t>
        </r>
        <r>
          <rPr>
            <sz val="9"/>
            <color indexed="81"/>
            <rFont val="Tahoma"/>
            <family val="2"/>
            <charset val="186"/>
          </rPr>
          <t xml:space="preserve">
</t>
        </r>
      </text>
    </comment>
    <comment ref="H23" authorId="0" shapeId="0">
      <text>
        <r>
          <rPr>
            <b/>
            <sz val="9"/>
            <color indexed="81"/>
            <rFont val="Tahoma"/>
            <family val="2"/>
            <charset val="186"/>
          </rPr>
          <t>ŽP</t>
        </r>
        <r>
          <rPr>
            <sz val="9"/>
            <color indexed="81"/>
            <rFont val="Tahoma"/>
            <family val="2"/>
            <charset val="186"/>
          </rPr>
          <t xml:space="preserve">
</t>
        </r>
      </text>
    </comment>
    <comment ref="H25" authorId="0" shapeId="0">
      <text>
        <r>
          <rPr>
            <b/>
            <sz val="9"/>
            <color indexed="81"/>
            <rFont val="Tahoma"/>
            <family val="2"/>
            <charset val="186"/>
          </rPr>
          <t>ŽP</t>
        </r>
        <r>
          <rPr>
            <sz val="9"/>
            <color indexed="81"/>
            <rFont val="Tahoma"/>
            <family val="2"/>
            <charset val="186"/>
          </rPr>
          <t xml:space="preserve">
</t>
        </r>
      </text>
    </comment>
    <comment ref="E27" authorId="0" shapeId="0">
      <text>
        <r>
          <rPr>
            <sz val="9"/>
            <color indexed="81"/>
            <rFont val="Tahoma"/>
            <family val="2"/>
            <charset val="186"/>
          </rPr>
          <t>savivaldybės dalies bendrojo plano parengimas</t>
        </r>
      </text>
    </comment>
    <comment ref="F27" authorId="0" shapeId="0">
      <text>
        <r>
          <rPr>
            <b/>
            <sz val="9"/>
            <color indexed="81"/>
            <rFont val="Tahoma"/>
            <family val="2"/>
            <charset val="186"/>
          </rPr>
          <t>P2.1.1.3.</t>
        </r>
        <r>
          <rPr>
            <sz val="9"/>
            <color indexed="81"/>
            <rFont val="Tahoma"/>
            <family val="2"/>
            <charset val="186"/>
          </rPr>
          <t xml:space="preserve"> Vykdant miesto urbanistinę plėtrą rengti atskirų teritorijų perspektyvinio vystymo galimybių studijas ir koncepcijas, apimančias teritorijos vystymą urbanistiniu erdviniu, paveldosauginiu, gamtosauginiu, ekonominiu bei socialiniu požiūriais.</t>
        </r>
        <r>
          <rPr>
            <b/>
            <sz val="9"/>
            <color indexed="81"/>
            <rFont val="Tahoma"/>
            <family val="2"/>
            <charset val="186"/>
          </rPr>
          <t xml:space="preserve">                                                               Rodiklis P</t>
        </r>
        <r>
          <rPr>
            <sz val="9"/>
            <color indexed="81"/>
            <rFont val="Tahoma"/>
            <family val="2"/>
            <charset val="186"/>
          </rPr>
          <t xml:space="preserve">arengtų galimybių studijų skaičius
Parengtų koncepcijų skaičius
</t>
        </r>
      </text>
    </comment>
    <comment ref="F28" authorId="1" shapeId="0">
      <text>
        <r>
          <rPr>
            <sz val="9"/>
            <color indexed="81"/>
            <rFont val="Tahoma"/>
            <family val="2"/>
            <charset val="186"/>
          </rPr>
          <t xml:space="preserve">
KEPS 3.1.8.Paversti Smiltynę kurortine teritorija: sukurti infrastruktūrą, reikalingą kurortinės teritorijos statusui įgyti, traukos objektų, didinti Smiltynės pasiekiamumą ir 3.1.9. Paversti Girulius kurortine teritorija: plėtoti turistinę infrastruktūrą ir įkurti rekreacinių centrų (pvz., pastatyti SPA centrų, išnaudojančių geoterminius vandenis) </t>
        </r>
      </text>
    </comment>
    <comment ref="M29" authorId="0" shapeId="0">
      <text>
        <r>
          <rPr>
            <sz val="9"/>
            <color indexed="81"/>
            <rFont val="Tahoma"/>
            <family val="2"/>
            <charset val="186"/>
          </rPr>
          <t>Planuojama tęsti bendradarbiavimą su Lietuvos architektų sąjunga ir pirkti leidinį apie Klaipėdos miesto architektūrą ir urbanistiką.</t>
        </r>
      </text>
    </comment>
    <comment ref="M31" authorId="0" shapeId="0">
      <text>
        <r>
          <rPr>
            <sz val="9"/>
            <color indexed="81"/>
            <rFont val="Tahoma"/>
            <family val="2"/>
            <charset val="186"/>
          </rPr>
          <t xml:space="preserve">Bendrojo plano pristatymo visuomenei renginys   </t>
        </r>
      </text>
    </comment>
    <comment ref="N31" authorId="0" shapeId="0">
      <text>
        <r>
          <rPr>
            <b/>
            <sz val="9"/>
            <color indexed="81"/>
            <rFont val="Tahoma"/>
            <family val="2"/>
            <charset val="186"/>
          </rPr>
          <t>nebuvo</t>
        </r>
        <r>
          <rPr>
            <sz val="9"/>
            <color indexed="81"/>
            <rFont val="Tahoma"/>
            <family val="2"/>
            <charset val="186"/>
          </rPr>
          <t xml:space="preserve">
</t>
        </r>
      </text>
    </comment>
    <comment ref="M32" authorId="0" shapeId="0">
      <text>
        <r>
          <rPr>
            <sz val="9"/>
            <color indexed="81"/>
            <rFont val="Tahoma"/>
            <family val="2"/>
            <charset val="186"/>
          </rPr>
          <t>Lėšos reikalingos Bendrojo plano leidiniui</t>
        </r>
      </text>
    </comment>
    <comment ref="M35" authorId="0" shapeId="0">
      <text>
        <r>
          <rPr>
            <sz val="9"/>
            <color indexed="81"/>
            <rFont val="Tahoma"/>
            <family val="2"/>
            <charset val="186"/>
          </rPr>
          <t>Numatomos lėšos Architektūros rūmų ekspertizių paslaugoms, kadangi atlikti svarbių teritorijų planavimo dokumentų ekspertizę numato Architektūros įstatymas.</t>
        </r>
      </text>
    </comment>
    <comment ref="E37" authorId="0" shapeId="0">
      <text>
        <r>
          <rPr>
            <b/>
            <sz val="9"/>
            <color indexed="81"/>
            <rFont val="Tahoma"/>
            <family val="2"/>
            <charset val="186"/>
          </rPr>
          <t xml:space="preserve">Detaliųjų ar specialiųjų planų koregavimas ar keitimas pagal savivaldybės poreikį </t>
        </r>
        <r>
          <rPr>
            <sz val="9"/>
            <color indexed="81"/>
            <rFont val="Tahoma"/>
            <family val="2"/>
            <charset val="186"/>
          </rPr>
          <t xml:space="preserve">
2019 m. pagal Žemėtvarkos skyriaus poreikį planuojama pradėti rengti dviejų detaliųjų planų korektūras (2019 m. pradėti viešųjų pirkimų procedūras, 2020 -2021 metais juos parengti), t. y. teritorijos tarp J. Janonio, I. Kanto, Kalvos ir Karklų gatvių detaliojo plano koregavimą sklypui Kalvos g. 4 ir teritorijos tarp Liepų, K. Donelaičio, S. Daukanto gatvių ir Skulptūrų parko detaliojo plano koregavimą žemės sklypui K. Donelaičio g. 6B.
Tokia priemonė yra numatyta Savivaldybės plėtros plane iki 2020 metų. Mes ją eilę metų įsitraukiame į planus. Bet Mantė sakė, kad galėsime pradėti tik pakeitus bendrąjį planą. Mintis buvo – pinigus nusimatyti nuo 2020, o jei BP bus patvirtintas 2019 metais, tai iki metų pabaigos pasidaryti pradinius etapus – pasirinkti teritorijas, kurioms reikia tokių vystymo studijų (gal bus BP sprendiniuose nurodyta), tartis su visuomene, architektais, gal kūrybines dirbtuves organizuoti...
</t>
        </r>
      </text>
    </comment>
    <comment ref="M39" authorId="0" shapeId="0">
      <text>
        <r>
          <rPr>
            <sz val="9"/>
            <color indexed="81"/>
            <rFont val="Tahoma"/>
            <family val="2"/>
            <charset val="186"/>
          </rPr>
          <t>Klaipėdos miesto rytinės dalies A teritorijos susisiekimo infrastruktūros vystymo specialusis planas patvirtintas 2015 m. spalio mėn. Kadangi Klaipėdos rajono savivaldybė suplanavo jungtį su  miesto Vėjo gatve kitoje vietoje, būtina parengti specialiojo plano korektūrą. Viešojo pirkimo procedūros baigtos 2018 m. rugsėjo mėn. Planuojama specialiojo plano koregavimą baigti 2019 metais.</t>
        </r>
      </text>
    </comment>
    <comment ref="H45" authorId="0" shapeId="0">
      <text>
        <r>
          <rPr>
            <b/>
            <sz val="9"/>
            <color indexed="81"/>
            <rFont val="Tahoma"/>
            <family val="2"/>
            <charset val="186"/>
          </rPr>
          <t>ŽP</t>
        </r>
        <r>
          <rPr>
            <sz val="9"/>
            <color indexed="81"/>
            <rFont val="Tahoma"/>
            <family val="2"/>
            <charset val="186"/>
          </rPr>
          <t xml:space="preserve">
</t>
        </r>
      </text>
    </comment>
    <comment ref="H49" authorId="0" shapeId="0">
      <text>
        <r>
          <rPr>
            <b/>
            <sz val="9"/>
            <color indexed="81"/>
            <rFont val="Tahoma"/>
            <family val="2"/>
            <charset val="186"/>
          </rPr>
          <t>ŽP</t>
        </r>
        <r>
          <rPr>
            <sz val="9"/>
            <color indexed="81"/>
            <rFont val="Tahoma"/>
            <family val="2"/>
            <charset val="186"/>
          </rPr>
          <t xml:space="preserve">
</t>
        </r>
      </text>
    </comment>
    <comment ref="H54" authorId="0" shapeId="0">
      <text>
        <r>
          <rPr>
            <b/>
            <sz val="9"/>
            <color indexed="81"/>
            <rFont val="Tahoma"/>
            <family val="2"/>
            <charset val="186"/>
          </rPr>
          <t>ŽP</t>
        </r>
        <r>
          <rPr>
            <sz val="9"/>
            <color indexed="81"/>
            <rFont val="Tahoma"/>
            <family val="2"/>
            <charset val="186"/>
          </rPr>
          <t xml:space="preserve">
</t>
        </r>
      </text>
    </comment>
    <comment ref="E56" authorId="0" shapeId="0">
      <text>
        <r>
          <rPr>
            <sz val="9"/>
            <color indexed="81"/>
            <rFont val="Tahoma"/>
            <family val="2"/>
            <charset val="186"/>
          </rPr>
          <t>Planuojama įsigyt</t>
        </r>
        <r>
          <rPr>
            <b/>
            <sz val="9"/>
            <color indexed="81"/>
            <rFont val="Tahoma"/>
            <family val="2"/>
            <charset val="186"/>
          </rPr>
          <t>i 15 vnt. garažų,</t>
        </r>
        <r>
          <rPr>
            <sz val="9"/>
            <color indexed="81"/>
            <rFont val="Tahoma"/>
            <family val="2"/>
            <charset val="186"/>
          </rPr>
          <t xml:space="preserve"> kurie trukdo Pylimo gatvės tiesimui. 2019 m. 6 garažai įsigyti. Liko nupirkti 9 garažus. Įsigijimo vertė paskaičiuota pagal Nekilnojamojo turto registro pateikiamas vidutines rinkos vertes 2018-01-01 dienai.
</t>
        </r>
      </text>
    </comment>
    <comment ref="O56" authorId="0" shapeId="0">
      <text>
        <r>
          <rPr>
            <sz val="9"/>
            <color indexed="81"/>
            <rFont val="Tahoma"/>
            <family val="2"/>
            <charset val="186"/>
          </rPr>
          <t xml:space="preserve">2019 m. pagal įvykusius </t>
        </r>
        <r>
          <rPr>
            <b/>
            <sz val="9"/>
            <color indexed="81"/>
            <rFont val="Tahoma"/>
            <family val="2"/>
            <charset val="186"/>
          </rPr>
          <t xml:space="preserve">6 </t>
        </r>
        <r>
          <rPr>
            <sz val="9"/>
            <color indexed="81"/>
            <rFont val="Tahoma"/>
            <family val="2"/>
            <charset val="186"/>
          </rPr>
          <t xml:space="preserve">garažų pirkimo sandorius 1garažas nupirktas už ~11000 Eur. Už  likusius </t>
        </r>
        <r>
          <rPr>
            <b/>
            <sz val="9"/>
            <color indexed="81"/>
            <rFont val="Tahoma"/>
            <family val="2"/>
            <charset val="186"/>
          </rPr>
          <t>9</t>
        </r>
        <r>
          <rPr>
            <sz val="9"/>
            <color indexed="81"/>
            <rFont val="Tahoma"/>
            <family val="2"/>
            <charset val="186"/>
          </rPr>
          <t xml:space="preserve"> garažų paėmimą reikalinga suma kompensacijoms 110 000 Eur. 
Didžioji Vandens g. 28B (9 garažai), Didžioji Vandens g. 28B (6 garažai) 10 arų.</t>
        </r>
      </text>
    </comment>
    <comment ref="O57" authorId="0" shapeId="0">
      <text>
        <r>
          <rPr>
            <b/>
            <sz val="9"/>
            <color indexed="81"/>
            <rFont val="Tahoma"/>
            <family val="2"/>
            <charset val="186"/>
          </rPr>
          <t xml:space="preserve">2019 m. </t>
        </r>
        <r>
          <rPr>
            <sz val="9"/>
            <color indexed="81"/>
            <rFont val="Tahoma"/>
            <family val="2"/>
            <charset val="186"/>
          </rPr>
          <t xml:space="preserve"> Kūlių Vartų g. 5A - Rengiamas žemės visuomenės poreikiams projektas, sutartys dėl kompensacijų dar nepasirašytos. Kompensacijos bus išmokėtos, jeigu nebus teisminių ginčų. Nepasirašius sutarčių dėl kompensacijų už paimamą turtą atlyginimo dydžio ir prasidėjus teisminiams ginčams, kompensacijos bus numatytos kitų metų biudžete. 
Kūlių Vartų g. 5A (0,011 ha)– Bastionų komplekso (Jono kalnelio) apsaugai - 25000 Eur. (paimtas analogas iš RC duomenų bazės vidutinė rinkos vertė, suma bus tikslinama, atlikus turto vertinimą). 
</t>
        </r>
      </text>
    </comment>
    <comment ref="E59" authorId="0" shapeId="0">
      <text>
        <r>
          <rPr>
            <sz val="9"/>
            <color indexed="81"/>
            <rFont val="Tahoma"/>
            <family val="2"/>
            <charset val="186"/>
          </rPr>
          <t>Danės gatvės rekonstrukcijai paimama 0,0253 ha dalis valstybinės žemės sklypo Danės g. 6</t>
        </r>
      </text>
    </comment>
    <comment ref="E60" authorId="0" shapeId="0">
      <text>
        <r>
          <rPr>
            <sz val="9"/>
            <color indexed="81"/>
            <rFont val="Tahoma"/>
            <family val="2"/>
            <charset val="186"/>
          </rPr>
          <t>Planuojama paimti žemės sklypą naujos gatvės tiesimui tarp Klemiškės ir Tilžės g. (1,44 ha)</t>
        </r>
      </text>
    </comment>
    <comment ref="O60" authorId="0" shapeId="0">
      <text>
        <r>
          <rPr>
            <sz val="9"/>
            <color indexed="81"/>
            <rFont val="Tahoma"/>
            <family val="2"/>
            <charset val="186"/>
          </rPr>
          <t xml:space="preserve">Vyksta sklypų vertinimas. Nesant teisminių ginčų kompensacijos gali būti išmokėtos (bent jau dalis numatytos sumos pasirašiusiems sutartis asmenims).
2020 m. Planuojama paimti žemės sklypą naujos gatvės tiesimui tarp Klemiškės ir Tilžės g. (1,44 ha). Nauja gatvė reikalinga besivystančiam gyvenamųjų namų kvartalui aptarnauti, privažiuoti prie detaliuoju planu suplanuoto naujo sporto komplekso su regioniniu stadionu.  </t>
        </r>
      </text>
    </comment>
    <comment ref="E61" authorId="0" shapeId="0">
      <text>
        <r>
          <rPr>
            <sz val="9"/>
            <color indexed="81"/>
            <rFont val="Tahoma"/>
            <family val="2"/>
            <charset val="186"/>
          </rPr>
          <t>planuojama paimti 4 sklypus LEZ plėtrai</t>
        </r>
      </text>
    </comment>
    <comment ref="P61" authorId="0" shapeId="0">
      <text>
        <r>
          <rPr>
            <sz val="9"/>
            <color indexed="81"/>
            <rFont val="Tahoma"/>
            <family val="2"/>
            <charset val="186"/>
          </rPr>
          <t xml:space="preserve">LEZ teritorijoje esantys 4 sklypai Laisvosios ekonominės zonos (LEZ) teritorijai atlaisvinti, unikalūs :
Nr. 4400-0771-5455 (0,65 ha); 
Nr. 4400-0771-7328 ( 0,15 ha); 
Nr. 4400-0771-8603 (1,00 ha);
Nr. 4400-0307-5508 (0,38 ha) , viso – 2,18 ha.
Kompensacija LEZ teritorijoje už 1a ~ 660Eur. (pagal 0,38 ha sklypo vertinimo ataskaitą). 
Bendra kompensacijos suma : 218a x 660 ~ 144000 Eur 
</t>
        </r>
      </text>
    </comment>
    <comment ref="E63" authorId="0" shapeId="0">
      <text>
        <r>
          <rPr>
            <sz val="9"/>
            <color indexed="81"/>
            <rFont val="Tahoma"/>
            <family val="2"/>
            <charset val="186"/>
          </rPr>
          <t>Panuojama įsigyti gyvenamąjį namą su negyvenamosiomis patalpomis Naujojo Uosto g. 5</t>
        </r>
      </text>
    </comment>
    <comment ref="M65" authorId="0" shapeId="0">
      <text>
        <r>
          <rPr>
            <sz val="9"/>
            <color indexed="81"/>
            <rFont val="Tahoma"/>
            <family val="2"/>
            <charset val="186"/>
          </rPr>
          <t xml:space="preserve">Savanorių g. sankryžai, Martyno Jankaus g. sankryžai įrengti (0,4 ha). Pagal analogą planuojama suma ~15000 ( 3,11 Eur/m2)  Eur  2020 m. </t>
        </r>
      </text>
    </comment>
    <comment ref="M66" authorId="0" shapeId="0">
      <text>
        <r>
          <rPr>
            <sz val="9"/>
            <color indexed="81"/>
            <rFont val="Tahoma"/>
            <family val="2"/>
            <charset val="186"/>
          </rPr>
          <t>Smiltynėje dviračių – pėsčiųjų takų rekonstrukcijai numatoma pakeisti miško žemę kitomis naudmenomis (~ 1,0 ha) . Pagal analogą preliminariai ~100 000 Eur suma planuojama 2021 m.</t>
        </r>
      </text>
    </comment>
    <comment ref="P66" authorId="0" shapeId="0">
      <text>
        <r>
          <rPr>
            <sz val="9"/>
            <color indexed="81"/>
            <rFont val="Tahoma"/>
            <family val="2"/>
            <charset val="186"/>
          </rPr>
          <t>Smiltynėje dviračių – pėsčiųjų takų rekonstrukcijai numatoma pakeisti miško žemę kitomis naudmenomis (~ 1,0 ha) . Pagal analogą preliminariai ~100 000 Eur suma planuojama 2020 m.</t>
        </r>
      </text>
    </comment>
    <comment ref="E81" authorId="0" shapeId="0">
      <text>
        <r>
          <rPr>
            <sz val="9"/>
            <color indexed="81"/>
            <rFont val="Tahoma"/>
            <family val="2"/>
            <charset val="186"/>
          </rPr>
          <t xml:space="preserve">Siekiant tinkamai saugoti miesto kultūros paveldą ir remiantis paveldo apsaugos įstatymais, savivaldybėje įkurta ir veikia Klaipėdos m. savivaldybės nekilnojamojo kultūros paveldo vertinimo taryba, kurią sudaro 8 nariai – ekspertai. Ši taryba užtikrina tam tikrą savivaldybės savarankiškumą, sprendžiant kultūros paveldo apsaugos klausimus. Tarybos veikla naudinga tiek kultūros paveldo objektų valdytojams, tiek savivaldybės administracijai, nes nemaža dalis klausimų išsprendžiama vietoje, nevykstant į Kultūros paveldo departamento nekilnojamojo kultūros paveldo vertinimo tarybą. Per metus numatoma surengti 6 vertinimo tarybos posėdžius. </t>
        </r>
      </text>
    </comment>
    <comment ref="E86" authorId="0" shapeId="0">
      <text>
        <r>
          <rPr>
            <sz val="9"/>
            <color indexed="81"/>
            <rFont val="Tahoma"/>
            <family val="2"/>
            <charset val="186"/>
          </rPr>
          <t>2020 metais planuojama paženklinti lentelėmis Klaipėdos miesto karinio paveldo objektus (XX amžiaus pasaulinių karų laikotarpio ir senesnius)</t>
        </r>
      </text>
    </comment>
    <comment ref="O86" authorId="0" shapeId="0">
      <text>
        <r>
          <rPr>
            <sz val="9"/>
            <color indexed="81"/>
            <rFont val="Tahoma"/>
            <family val="2"/>
            <charset val="186"/>
          </rPr>
          <t>Tikslus objektų skaičius paaiškės nupirkus paslaugą, atlikus analizę</t>
        </r>
      </text>
    </comment>
    <comment ref="I89" authorId="0" shapeId="0">
      <text>
        <r>
          <rPr>
            <b/>
            <sz val="9"/>
            <color indexed="81"/>
            <rFont val="Tahoma"/>
            <family val="2"/>
            <charset val="186"/>
          </rPr>
          <t>persikelia likutis, info 11-06</t>
        </r>
        <r>
          <rPr>
            <sz val="9"/>
            <color indexed="81"/>
            <rFont val="Tahoma"/>
            <family val="2"/>
            <charset val="186"/>
          </rPr>
          <t xml:space="preserve">
</t>
        </r>
      </text>
    </comment>
    <comment ref="E93" authorId="0" shapeId="0">
      <text>
        <r>
          <rPr>
            <sz val="9"/>
            <color indexed="81"/>
            <rFont val="Tahoma"/>
            <family val="2"/>
            <charset val="186"/>
          </rPr>
          <t>2017 metais patvirtinus Saugomų kultūros paveldo objektų tvarkybos darbų finansavimo tvarkos aprašą, 2018 m. buvo paskelbtas kvietimas teikti paraiškas daliniam finansavimui gauti, savivaldybė prisideda prie dviejų objektų tvarkybos darbų. Padidinus finansavimą, 2019 metais planuojama prisidėti prie mažiausiai 5 pastatų fasadų atnaujinimo darbų Senamiestyje ir Naujamiestyje</t>
        </r>
      </text>
    </comment>
    <comment ref="F93" authorId="0" shapeId="0">
      <text>
        <r>
          <rPr>
            <b/>
            <sz val="9"/>
            <color indexed="81"/>
            <rFont val="Tahoma"/>
            <family val="2"/>
            <charset val="186"/>
          </rPr>
          <t xml:space="preserve">P.2.4.3.2. </t>
        </r>
        <r>
          <rPr>
            <sz val="9"/>
            <color indexed="81"/>
            <rFont val="Tahoma"/>
            <family val="2"/>
            <charset val="186"/>
          </rPr>
          <t xml:space="preserve">Vykdant kultūros paveldo prevencinę apsaugą tvarkyti savivaldybės kultūros paveldo objektus, skatinti kultūros paveldo objektų valdytojus ir naudotojus tinkamai prižiūrėti ir naudoti kultūros paveldo objektus;
</t>
        </r>
        <r>
          <rPr>
            <b/>
            <sz val="9"/>
            <color indexed="81"/>
            <rFont val="Tahoma"/>
            <family val="2"/>
            <charset val="186"/>
          </rPr>
          <t xml:space="preserve">
P1</t>
        </r>
        <r>
          <rPr>
            <sz val="9"/>
            <color indexed="81"/>
            <rFont val="Tahoma"/>
            <family val="2"/>
            <charset val="186"/>
          </rPr>
          <t xml:space="preserve">, 4.1.3. Parengtas ir įgyvendinamas Savivaldybės dalinio finansavimo aprašas dėl senamiestyje ir istorinėje miesto dalyje esančių namų (kurie nėra paveldo objektai) fasadų sutvarkymo 
</t>
        </r>
      </text>
    </comment>
    <comment ref="F94" authorId="1" shapeId="0">
      <text>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t>
        </r>
      </text>
    </comment>
    <comment ref="F95" authorId="0" shapeId="0">
      <text>
        <r>
          <rPr>
            <b/>
            <sz val="9"/>
            <color indexed="81"/>
            <rFont val="Tahoma"/>
            <family val="2"/>
            <charset val="186"/>
          </rPr>
          <t>P1, 4.1.7.</t>
        </r>
        <r>
          <rPr>
            <sz val="9"/>
            <color indexed="81"/>
            <rFont val="Tahoma"/>
            <family val="2"/>
            <charset val="186"/>
          </rPr>
          <t xml:space="preserve"> Parengta Šv. Jono bažnyčios atstatymo techninė dokumentacija
</t>
        </r>
      </text>
    </comment>
    <comment ref="F96" authorId="1" shapeId="0">
      <text>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t>
        </r>
      </text>
    </comment>
    <comment ref="F97" authorId="1" shapeId="0">
      <text>
        <r>
          <rPr>
            <b/>
            <sz val="9"/>
            <color indexed="81"/>
            <rFont val="Tahoma"/>
            <family val="2"/>
            <charset val="186"/>
          </rPr>
          <t xml:space="preserve">KEPS 3.1.13. </t>
        </r>
        <r>
          <rPr>
            <sz val="9"/>
            <color indexed="81"/>
            <rFont val="Tahoma"/>
            <family val="2"/>
            <charset val="186"/>
          </rPr>
          <t>Vystyti viešųjų erdvių gerinimo programas ir lokalius urbanistinės struktūros atgaivinimo projektus</t>
        </r>
      </text>
    </comment>
    <comment ref="F98"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
</t>
        </r>
      </text>
    </comment>
    <comment ref="F99"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I110" authorId="0" shapeId="0">
      <text>
        <r>
          <rPr>
            <b/>
            <sz val="9"/>
            <color indexed="81"/>
            <rFont val="Tahoma"/>
            <family val="2"/>
            <charset val="186"/>
          </rPr>
          <t xml:space="preserve">363,1
</t>
        </r>
        <r>
          <rPr>
            <sz val="9"/>
            <color indexed="81"/>
            <rFont val="Tahoma"/>
            <family val="2"/>
            <charset val="186"/>
          </rPr>
          <t xml:space="preserve">
</t>
        </r>
      </text>
    </comment>
    <comment ref="J110" authorId="0" shapeId="0">
      <text>
        <r>
          <rPr>
            <b/>
            <sz val="9"/>
            <color indexed="81"/>
            <rFont val="Tahoma"/>
            <family val="2"/>
            <charset val="186"/>
          </rPr>
          <t>396,7 biudžetas</t>
        </r>
        <r>
          <rPr>
            <sz val="9"/>
            <color indexed="81"/>
            <rFont val="Tahoma"/>
            <family val="2"/>
            <charset val="186"/>
          </rPr>
          <t xml:space="preserve">
</t>
        </r>
      </text>
    </comment>
  </commentList>
</comments>
</file>

<file path=xl/sharedStrings.xml><?xml version="1.0" encoding="utf-8"?>
<sst xmlns="http://schemas.openxmlformats.org/spreadsheetml/2006/main" count="707" uniqueCount="228">
  <si>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</si>
  <si>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</si>
  <si>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</si>
  <si>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</si>
  <si>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</si>
  <si>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</si>
  <si>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</si>
  <si>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</si>
  <si>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</si>
  <si>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</si>
  <si>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</si>
  <si>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</si>
  <si>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</si>
  <si>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</si>
  <si>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</si>
  <si>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</si>
  <si>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</si>
  <si>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Pavadinimas</t>
  </si>
  <si>
    <t>Asignavimų valdytojų kodų klasifikatorius*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</si>
  <si>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</si>
  <si>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</si>
  <si>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</si>
  <si>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</si>
  <si>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</si>
  <si>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</si>
  <si>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</si>
  <si>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</si>
  <si>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</si>
  <si>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</si>
  <si>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</si>
  <si>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</si>
  <si>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xml:space="preserve"> TIKSLŲ, UŽDAVINIŲ, PRIEMONIŲ, PRIEMONIŲ IŠLAIDŲ IR PRODUKTO KRITERIJŲ SUVESTINĖ</t>
  </si>
  <si>
    <t>Veiklos plano tikslo kodas</t>
  </si>
  <si>
    <t>Vykdytojas (skyrius / asmuo)</t>
  </si>
  <si>
    <t>* patvirtinta Klaipėdos miesto savivaldybės administracijos direktoriaus 2011-02-24 įsakymu Nr. AD1-384</t>
  </si>
  <si>
    <t>SB</t>
  </si>
  <si>
    <t>Papriemonės kodas</t>
  </si>
  <si>
    <t>03</t>
  </si>
  <si>
    <t>04</t>
  </si>
  <si>
    <t>05</t>
  </si>
  <si>
    <t>06</t>
  </si>
  <si>
    <t>MIESTO URBANISTINIO PLANAVIMO PROGRAMOS (NR. 01)</t>
  </si>
  <si>
    <t>01 Miesto urbanistinio planavimo programa</t>
  </si>
  <si>
    <t>Užtikrinti kompleksišką ir darnų miesto planavimą</t>
  </si>
  <si>
    <t>Rengti miesto teritorijų planavimo bei susijusius dokumentus</t>
  </si>
  <si>
    <t>4</t>
  </si>
  <si>
    <t xml:space="preserve">B </t>
  </si>
  <si>
    <t>Parengtas detalusis planas, vnt.</t>
  </si>
  <si>
    <t>Parengta planų, vnt.</t>
  </si>
  <si>
    <t>Užtikrinti geoinformacinių sistemų (GIS) administravimą ir vykdomų geodezinių darbų kontrolę</t>
  </si>
  <si>
    <t>Parengta žemės paėmimo visuomenės poreikiams projektų, vnt.</t>
  </si>
  <si>
    <t>Savivaldybės administracijos GIS programinės įrangos ir informacinių sistemų, veikiančių GIS pagrindu, atnaujinimas, papildymas</t>
  </si>
  <si>
    <t>Atnaujinta duomenų bazių, vnt.</t>
  </si>
  <si>
    <t>Kultūrinės vertės nustatymo objektų dokumentacijos parengimas</t>
  </si>
  <si>
    <t>Informacinio leidinio apie paveldo objektus leidyba</t>
  </si>
  <si>
    <t>Išleistas leidinys, egz.</t>
  </si>
  <si>
    <t>Parengta objektų kultūrinės vertės nustatymo dokumentacija, vnt.</t>
  </si>
  <si>
    <t>Strateginis tikslas 01. Didinti miesto konkurencingumą, kryptingai vystant infrastruktūrą ir sudarant palankias sąlygas verslui</t>
  </si>
  <si>
    <t>07</t>
  </si>
  <si>
    <t>Bendrojo plano parengimas</t>
  </si>
  <si>
    <t>P2.2.2.4</t>
  </si>
  <si>
    <t>P2.1.3.2</t>
  </si>
  <si>
    <t>1</t>
  </si>
  <si>
    <t>Parengta galimybių studija, vnt.</t>
  </si>
  <si>
    <t>Suorganizuota paroda, vnt.</t>
  </si>
  <si>
    <t>Geoinformacinių sistemų (GIS) administravimas ir kontrolė:</t>
  </si>
  <si>
    <t>P2.4.3.2</t>
  </si>
  <si>
    <t>Paversta kitomis naudmenomis miško žemės, ha</t>
  </si>
  <si>
    <t>Kultūros paveldo objektų apskaitos, tvarkybos ir sklaidos dokumentacijos parengimas:</t>
  </si>
  <si>
    <t>Planas</t>
  </si>
  <si>
    <t>SB(ŽPL)</t>
  </si>
  <si>
    <t>09</t>
  </si>
  <si>
    <t>Detaliųjų ir kitų planų rengimas:</t>
  </si>
  <si>
    <t>Žemės sklypų planų rengimas:</t>
  </si>
  <si>
    <t>Kultūros paveldo sklaida:</t>
  </si>
  <si>
    <t>Suorganizuotas renginys, vnt.</t>
  </si>
  <si>
    <t>Europos kultūros paveldo dienų renginio organizavimas</t>
  </si>
  <si>
    <t>10</t>
  </si>
  <si>
    <t>Archeologinių tyrimų vykdymas Klaipėdos miesto teritorijoje</t>
  </si>
  <si>
    <t xml:space="preserve">Miško žemės keitimas kitomis naudmenomis inžinerinės infrastruktūros plėtrai:  </t>
  </si>
  <si>
    <t>tūkst. Eur</t>
  </si>
  <si>
    <t>Parengtas naujas Bendrasis planas, vnt.</t>
  </si>
  <si>
    <t>Topografinėms-inžinerinėms nuotraukoms vykdyti reikalingų išeitinių duomenų išdavimas, atliktų geodezinių darbų kontrolės vykdymas, Klaipėdos miesto žemės kadastro skaitmeninių duomenų įsigijimas</t>
  </si>
  <si>
    <t>Atnaujinta GIS licencijuotų darbo vietų, vnt.</t>
  </si>
  <si>
    <t>Atlikta archeologinių tyrimų, vnt.</t>
  </si>
  <si>
    <t>Atnaujintų topografinių-inžinerinių nuotraukų kokybės tikrinimo programų, vnt.</t>
  </si>
  <si>
    <t>Atskirų žemės sklypų planų ir susijusių dokumentų parengimas</t>
  </si>
  <si>
    <t>2019-ieji metai</t>
  </si>
  <si>
    <t>WebGIS programų sukūrimas ir teminių žemėlapių viešinimas</t>
  </si>
  <si>
    <t>P2.4.3.3</t>
  </si>
  <si>
    <t>Koreguota techninių projektų, vnt.</t>
  </si>
  <si>
    <t>Aiškinamojo rašto priedas Nr.3</t>
  </si>
  <si>
    <t>Žemės sklypo Turgaus g. 24 detaliojo plano keitimas (Šv. Jono bažnyčios detalusis planas)</t>
  </si>
  <si>
    <t>Kultūros paveldo objektų tvarkybos darbų vykdymas</t>
  </si>
  <si>
    <t>Pakeistas detalusis planas, vnt.</t>
  </si>
  <si>
    <r>
      <t xml:space="preserve">Europos Sąjungos paramos lėšos </t>
    </r>
    <r>
      <rPr>
        <b/>
        <sz val="10"/>
        <color theme="1"/>
        <rFont val="Times New Roman"/>
        <family val="1"/>
        <charset val="186"/>
      </rPr>
      <t>ES</t>
    </r>
  </si>
  <si>
    <r>
      <t xml:space="preserve">Žemės pardavimų likučio lėšos </t>
    </r>
    <r>
      <rPr>
        <b/>
        <sz val="10"/>
        <color theme="1"/>
        <rFont val="Times New Roman"/>
        <family val="1"/>
        <charset val="186"/>
      </rPr>
      <t>SB(ŽPL)</t>
    </r>
  </si>
  <si>
    <r>
      <t xml:space="preserve">Klaipėdos valstybinio jūrų uosto lėšos </t>
    </r>
    <r>
      <rPr>
        <b/>
        <sz val="10"/>
        <color theme="1"/>
        <rFont val="Times New Roman"/>
        <family val="1"/>
        <charset val="186"/>
      </rPr>
      <t>KVJUD</t>
    </r>
  </si>
  <si>
    <r>
      <t xml:space="preserve">Kiti finansavimo šaltiniai </t>
    </r>
    <r>
      <rPr>
        <b/>
        <sz val="10"/>
        <color theme="1"/>
        <rFont val="Times New Roman"/>
        <family val="1"/>
        <charset val="186"/>
      </rPr>
      <t>Kt</t>
    </r>
  </si>
  <si>
    <r>
      <t xml:space="preserve">Valstybės biudžeto lėšos </t>
    </r>
    <r>
      <rPr>
        <b/>
        <sz val="10"/>
        <color theme="1"/>
        <rFont val="Times New Roman"/>
        <family val="1"/>
        <charset val="186"/>
      </rPr>
      <t>LRVB</t>
    </r>
  </si>
  <si>
    <t>Kultūros paveldo objektų tvarkyba:</t>
  </si>
  <si>
    <t>Kompensacijų išmokėjimas už visuomenės poreikiams paimtą turtą ir turto įsigijimas infrastruktūros plėtrai:</t>
  </si>
  <si>
    <t>Teritorijos prie Labrenciškių g. ir Medelyno g. detaliojo plano, patvirtinto Klaipėdos miesto savivaldybės tarybos 2005 m. gruodžio 22 d. sprendimu Nr. T2-417, koregavimas</t>
  </si>
  <si>
    <t>Žemės visuomenės poreikiams paėmimas ir turto įsigijimas inžinerinės infrastruktūros plėtrai:</t>
  </si>
  <si>
    <t>Savivaldybės biudžetas, iš jo:</t>
  </si>
  <si>
    <t xml:space="preserve">Sutvarkyta kultūros paveldo objektų, vnt. </t>
  </si>
  <si>
    <t>2020-ųjų metų lėšų projektas</t>
  </si>
  <si>
    <t>2020-ieji metai</t>
  </si>
  <si>
    <t>Išmokėta kompensacijų projektams, vnt.</t>
  </si>
  <si>
    <t>Parengtas specialusis planas, vnt.</t>
  </si>
  <si>
    <t>Parengta schema, vnt.</t>
  </si>
  <si>
    <t>Įvykdyta paslauga, vnt.</t>
  </si>
  <si>
    <t xml:space="preserve">Leidinio apie Klaipėdos miesto architektūrą ir urbanistiką išleidimas ir architektūrinės parodos organizavimas </t>
  </si>
  <si>
    <t xml:space="preserve">Atskirų teritorijų perspektyvinio vystymo galimybių studijų rengimas </t>
  </si>
  <si>
    <t xml:space="preserve">Klaipėdos Senamiesčio ir Naujamiesčio erdvių ir pastatų fasadų dekoratyvinio apšvietimo schemos parengimas </t>
  </si>
  <si>
    <t>SB(L)</t>
  </si>
  <si>
    <t>Vykdyti paveldo objektų išsaugojimo priemones</t>
  </si>
  <si>
    <t>Klaipėdos miesto piliakalnių sutvarkymas</t>
  </si>
  <si>
    <t>Parengta detaliojo plano korektūra, vnt.</t>
  </si>
  <si>
    <t xml:space="preserve"> </t>
  </si>
  <si>
    <t>2. Kūlių Vartų g. 5A;</t>
  </si>
  <si>
    <t>3. Danės g. 6, Gluosnių skg. 6 ir Bangų g. 11;</t>
  </si>
  <si>
    <t>4. LEZ teritorijoje esantys 4 sklypai;</t>
  </si>
  <si>
    <t xml:space="preserve">Rytinės dalies B teritorijos (tarp Pajūrio g., kelio A13, Liepų g. ir Danės g.) susisiekimo infrastruktūros vystymo specialiojo plano parengimas </t>
  </si>
  <si>
    <t>Sąnaudų ir naudos analizės rengimas ir paimamo turto vertės nustatymas, žemės paėmimo visuomenės poreikiams projektų rengimas: 1. Pylimo g. rekonstruoti; 2. Bastionų komplekso (Jono kalnelio) apsaugai; 3. Bastionų g. tiesti; 4. Laisvosios ekonominės zonos (LEZ) teritorijai atlaisvinti; 5. Naujajai Uosto g. rekonstruoti; 6. Pilies g. rekonstruoti</t>
  </si>
  <si>
    <t>Lyginamasis variantas</t>
  </si>
  <si>
    <t>Skirtumas</t>
  </si>
  <si>
    <t>Paaiškinimas</t>
  </si>
  <si>
    <t>Siūlomas keisti 2020-ųjų metų  lėšų projektas</t>
  </si>
  <si>
    <t>Kvartalo prie Kosmonautų g. tęsinio (Šiaurės prospekto) iki Pievų g. ir Rokiškio g. detaliojo plano, patvirtinto Klaipėdos miesto tarybos 1999-04-01 sprendimu, Nr. 54, koregavimas</t>
  </si>
  <si>
    <t>Klaipėdos miesto rytinės dalies A teritorijos susisiekimo infrastruktūros vystymo specialiojo plano, patvirtinto Klaipėdos miesto savivaldybės administracijos direktoriaus 2015 m. spalio 12 d. įsakymu Nr. AD1-2997, koregavimas</t>
  </si>
  <si>
    <t>2021-ųjų metų lėšų projektas</t>
  </si>
  <si>
    <t>2021-ieji metai</t>
  </si>
  <si>
    <t>2019-ųjų metų asignavimų planas</t>
  </si>
  <si>
    <t>Suorganizuota kitų renginių, vnt.</t>
  </si>
  <si>
    <t>Parengtas ir išleistas leidinys, egz.</t>
  </si>
  <si>
    <t>Atlikta ekspertizių, vnt.</t>
  </si>
  <si>
    <t>Pakoreguota teritorijų planavimo dokumentų, vnt</t>
  </si>
  <si>
    <t>P2.1.1.3</t>
  </si>
  <si>
    <t>7. Pilies g. 2</t>
  </si>
  <si>
    <t>Smiltynėje dviračių ir pėsčiųjų tako rekonstrukcijai</t>
  </si>
  <si>
    <t>Surengta posėdžių, vnt.</t>
  </si>
  <si>
    <t>Parengtas techninis projektas, vnt.</t>
  </si>
  <si>
    <t>Architektūros rūmų ekspertizių paslaugų įsigijimas</t>
  </si>
  <si>
    <t>Karinių paveldo objektų ženklinimas Klaipėdos miesto teritorijoje</t>
  </si>
  <si>
    <t xml:space="preserve">Detaliųjų ar specialiųjų planų koregavimas ar keitimas </t>
  </si>
  <si>
    <t xml:space="preserve">Iš viso programai: </t>
  </si>
  <si>
    <t xml:space="preserve">5. Žemės sklypas tarp Klemiškės ir Tilžės g. </t>
  </si>
  <si>
    <t>6. Naujoji Uosto g. 5;</t>
  </si>
  <si>
    <t>11</t>
  </si>
  <si>
    <t>LRVB</t>
  </si>
  <si>
    <r>
      <t xml:space="preserve">2019–2021 M. KLAIPĖDOS MIESTO SAVIVALDYBĖS </t>
    </r>
    <r>
      <rPr>
        <b/>
        <sz val="11"/>
        <rFont val="Times New Roman"/>
        <family val="1"/>
        <charset val="186"/>
      </rPr>
      <t xml:space="preserve">            </t>
    </r>
  </si>
  <si>
    <t>Planavimo dokumetų viešinimas ir sklaida            (2020 m. numatoma įgyvendinti rinkodaros priemones, skirtas Bendrojo plano viešinimui)</t>
  </si>
  <si>
    <t>I, P2.4.3.3</t>
  </si>
  <si>
    <t>Viešinama programų ir teminių žemėlapių pagal poreikį, proc.</t>
  </si>
  <si>
    <t>priedas</t>
  </si>
  <si>
    <t xml:space="preserve">Klaipėdos miesto savivaldybės miesto urbanistinio planavimo programos (Nr. 01) aprašymo    </t>
  </si>
  <si>
    <t xml:space="preserve">Žemės sklypo Taikos pr. 54 detaliojo plano, patvirtinto Klaipėdos miesto savivaldybės tarybos 2007 m. rugpjūčio 2 d. sprendimu Nr. T2-252, koregavimas </t>
  </si>
  <si>
    <t>Pakoreguota teritorijų planavimo dokumentų, vnt.</t>
  </si>
  <si>
    <t>Pagaminta ir pakabinta Bendrojo plano stendų, vnt.</t>
  </si>
  <si>
    <t>1. Garažų Didžioji Vandens g. 28B;</t>
  </si>
  <si>
    <t xml:space="preserve">Antrojo pasaulinio karo pakrantės priešlėktuvinės gynybos baterijų sutvarkymo techninio projekto parengimas </t>
  </si>
  <si>
    <t>Klaipėdos miesto savivaldybės nekilnojamojo kultūros paveldo vertinimo tarybos ekspertų paslaugų pirkimas</t>
  </si>
  <si>
    <t>_______________________________________</t>
  </si>
  <si>
    <t>Siūlomas keisti 2019-ųjų metų asignavimų planas</t>
  </si>
  <si>
    <t>Siūlomas keisti 2021-ųjų metų  lėšų projektas</t>
  </si>
  <si>
    <t>Siūlomas keisti2019-ųjų metų asignavimų planas</t>
  </si>
  <si>
    <t>Šilumos ūkio specialiojo plano parengimas</t>
  </si>
  <si>
    <r>
      <t xml:space="preserve">Savivaldybės biudžeto lėšos </t>
    </r>
    <r>
      <rPr>
        <b/>
        <sz val="10"/>
        <rFont val="Times New Roman"/>
        <family val="1"/>
        <charset val="186"/>
      </rPr>
      <t>SB</t>
    </r>
  </si>
  <si>
    <r>
      <t xml:space="preserve">Europos Sąjungos paramos lėšos, kurios įtrauktos į savivaldybės biudžetą </t>
    </r>
    <r>
      <rPr>
        <b/>
        <sz val="10"/>
        <rFont val="Times New Roman"/>
        <family val="1"/>
        <charset val="186"/>
      </rPr>
      <t>SB(ES)</t>
    </r>
  </si>
  <si>
    <r>
      <t xml:space="preserve">Valstybės biudžeto specialiosios tikslinės dotacijos lėšos </t>
    </r>
    <r>
      <rPr>
        <b/>
        <sz val="10"/>
        <rFont val="Times New Roman"/>
        <family val="1"/>
        <charset val="186"/>
      </rPr>
      <t>SB(VB)</t>
    </r>
  </si>
  <si>
    <r>
      <t xml:space="preserve">Programų lėšų likučių laikinai laisvos lėšos </t>
    </r>
    <r>
      <rPr>
        <b/>
        <sz val="10"/>
        <rFont val="Times New Roman"/>
        <family val="1"/>
        <charset val="186"/>
      </rPr>
      <t>SB(L)</t>
    </r>
  </si>
  <si>
    <t>2020-ųjų metų asignavimų planas</t>
  </si>
  <si>
    <t>2022-ųjų metų lėšų projektas</t>
  </si>
  <si>
    <t>2022-ieji metai</t>
  </si>
  <si>
    <r>
      <t xml:space="preserve">2019–2022 M. KLAIPĖDOS MIESTO SAVIVALDYBĖS     </t>
    </r>
    <r>
      <rPr>
        <b/>
        <sz val="11"/>
        <rFont val="Times New Roman"/>
        <family val="1"/>
        <charset val="186"/>
      </rPr>
      <t xml:space="preserve">           </t>
    </r>
  </si>
  <si>
    <r>
      <t xml:space="preserve">Žemės pardavimų likučio lėšos </t>
    </r>
    <r>
      <rPr>
        <b/>
        <sz val="10"/>
        <rFont val="Times New Roman"/>
        <family val="1"/>
        <charset val="186"/>
      </rPr>
      <t>SB(ŽPL)</t>
    </r>
  </si>
  <si>
    <r>
      <t xml:space="preserve">Europos Sąjungos paramos lėšos </t>
    </r>
    <r>
      <rPr>
        <b/>
        <sz val="10"/>
        <rFont val="Times New Roman"/>
        <family val="1"/>
        <charset val="186"/>
      </rPr>
      <t>ES</t>
    </r>
  </si>
  <si>
    <r>
      <t xml:space="preserve">Klaipėdos valstybinio jūrų uosto lėšos </t>
    </r>
    <r>
      <rPr>
        <b/>
        <sz val="10"/>
        <rFont val="Times New Roman"/>
        <family val="1"/>
        <charset val="186"/>
      </rPr>
      <t>KVJUD</t>
    </r>
  </si>
  <si>
    <r>
      <t xml:space="preserve">Kiti finansavimo šaltiniai </t>
    </r>
    <r>
      <rPr>
        <b/>
        <sz val="10"/>
        <rFont val="Times New Roman"/>
        <family val="1"/>
        <charset val="186"/>
      </rPr>
      <t>Kt</t>
    </r>
  </si>
  <si>
    <r>
      <t xml:space="preserve">Valstybės biudžeto lėšos </t>
    </r>
    <r>
      <rPr>
        <b/>
        <sz val="10"/>
        <rFont val="Times New Roman"/>
        <family val="1"/>
        <charset val="186"/>
      </rPr>
      <t>LRVB</t>
    </r>
  </si>
  <si>
    <r>
      <t xml:space="preserve">Klaipėdos miesto </t>
    </r>
    <r>
      <rPr>
        <i/>
        <sz val="10"/>
        <rFont val="Times New Roman"/>
        <family val="1"/>
        <charset val="186"/>
      </rPr>
      <t>vandens</t>
    </r>
    <r>
      <rPr>
        <sz val="10"/>
        <rFont val="Times New Roman"/>
        <family val="1"/>
        <charset val="186"/>
      </rPr>
      <t xml:space="preserve"> tiekimo ir nuotekų tvarkymo infrastruktūros plėtros specialiojo plano parengimas</t>
    </r>
  </si>
  <si>
    <r>
      <t xml:space="preserve">Klaipėdos miesto </t>
    </r>
    <r>
      <rPr>
        <i/>
        <sz val="10"/>
        <rFont val="Times New Roman"/>
        <family val="1"/>
        <charset val="186"/>
      </rPr>
      <t>lietaus</t>
    </r>
    <r>
      <rPr>
        <sz val="10"/>
        <rFont val="Times New Roman"/>
        <family val="1"/>
        <charset val="186"/>
      </rPr>
      <t xml:space="preserve"> nuotekų tvarkymo infrastruktūros plėtros specialiojo plano parengimas</t>
    </r>
  </si>
  <si>
    <t>08</t>
  </si>
  <si>
    <t>Rengiamų planavimo dokumentų ekspertinis vertinimas</t>
  </si>
  <si>
    <t>0,4</t>
  </si>
  <si>
    <t>Parengtas projektas, vnt.</t>
  </si>
  <si>
    <t>Klaipėdos Smeltės istorinių kapinių sutvarkymo projekto parengimas</t>
  </si>
  <si>
    <t xml:space="preserve">Šv. Jono bažnyčios atstatymas Klaipėdoje </t>
  </si>
  <si>
    <t>P1</t>
  </si>
  <si>
    <r>
      <rPr>
        <b/>
        <sz val="10"/>
        <rFont val="Times New Roman"/>
        <family val="1"/>
        <charset val="186"/>
      </rPr>
      <t xml:space="preserve">P1, </t>
    </r>
    <r>
      <rPr>
        <sz val="10"/>
        <rFont val="Times New Roman"/>
        <family val="1"/>
        <charset val="186"/>
      </rPr>
      <t>P2.4.3.2</t>
    </r>
  </si>
  <si>
    <t>2019-ųjų metų asignavimų planas*</t>
  </si>
  <si>
    <t xml:space="preserve">4. Žemės sklypas tarp Klemiškės ir Tilžės g. </t>
  </si>
  <si>
    <t>Planavimo dokumentų viešinimas ir sklaida            (2020 m. numatoma įgyvendinti rinkodaros priemones, skirtas Bendrojo plano viešinimui)</t>
  </si>
  <si>
    <t>Parengtas projektinis pasiūlymas ir suorganizuotas pristatymas, vnt.</t>
  </si>
  <si>
    <t>Suorganizuota konferencija, vnt.</t>
  </si>
  <si>
    <t>Objektų, kurie paženklinti, skaičius</t>
  </si>
  <si>
    <t xml:space="preserve">Smiltynės ir Girulių bendrųjų planų parengimas    </t>
  </si>
  <si>
    <t>P6</t>
  </si>
  <si>
    <t>Antrojo pasaulinio karo pakrantės, priešlėktuvinės gynybos baterijų sutvarkymo techninio projekto parengimas</t>
  </si>
  <si>
    <t>Parengtas Smiltynės bendrasis planas,vnt.</t>
  </si>
  <si>
    <t>Parengtas Girulių bendrasis planas, vnt.</t>
  </si>
  <si>
    <t>5. LEZ teritorijoje esantys 4 sklypai</t>
  </si>
  <si>
    <t>Išpirktų sklypų, esančių  LEZ teritorijoje, skaičius</t>
  </si>
  <si>
    <t xml:space="preserve">Urbanistikos skyrius </t>
  </si>
  <si>
    <t>Žemėtvarkos sk.</t>
  </si>
  <si>
    <t>Geodezijos ir GIS sk.</t>
  </si>
  <si>
    <t>Paveldo-saugos sk.</t>
  </si>
  <si>
    <t xml:space="preserve"> Paveldo-saugos sk.</t>
  </si>
  <si>
    <t xml:space="preserve"> Projektų  sk.</t>
  </si>
  <si>
    <r>
      <t xml:space="preserve">2020–2022 M. KLAIPĖDOS MIESTO SAVIVALDYBĖS     </t>
    </r>
    <r>
      <rPr>
        <b/>
        <sz val="11"/>
        <rFont val="Times New Roman"/>
        <family val="1"/>
        <charset val="186"/>
      </rPr>
      <t xml:space="preserve">           </t>
    </r>
  </si>
  <si>
    <t>P</t>
  </si>
  <si>
    <t>Parengtas Smiltynės bendrasis planas, vnt.</t>
  </si>
  <si>
    <t>P, P1</t>
  </si>
  <si>
    <t>3. Danės g. 6</t>
  </si>
  <si>
    <t>2. Kūlių Vartų g. 5A</t>
  </si>
  <si>
    <t>1. Didžioji Vandens g. 28 B</t>
  </si>
  <si>
    <t>6. Naujoji Uosto g. 5</t>
  </si>
  <si>
    <t xml:space="preserve">Savanorių g. ir Martyno Jankaus g. bei Savanorių g. ir Ernesto Galvanausko g. sankryžoms įrengti </t>
  </si>
  <si>
    <t>Klaipėdos miesto realistinio modelio, ortofotografinio žemėlapio ir programos viešinimui sukūrimas</t>
  </si>
  <si>
    <t>Sukurtas žemėlapis ir programa duomenų viešinimui, vnt.</t>
  </si>
  <si>
    <t>Klaipėdos miesto savivaldybės nekilnojamojo kultūros paveldo vertinimo tarybos darbo organizavimas (ekspertų paslaugų įsigijimas)</t>
  </si>
  <si>
    <t>Mokslinės studijos „Klaipėdos tarpukario modernizmas“ parengimas ir konferencijos organizavimas</t>
  </si>
  <si>
    <t>__________________________________</t>
  </si>
  <si>
    <t xml:space="preserve">*Pagal Klaipėdos miesto savivaldybės tarybos 2019-10-24 sprendimą Nr. T2-293
</t>
  </si>
  <si>
    <t xml:space="preserve">Žemės sklypo Taikos pr. 54 detaliojo plano, patvirtinto Klaipėdos miesto savivaldybės tarybos 2007 m. rugpjūčio 2 d. sprendimu Nr. T2-252 koregavimas </t>
  </si>
  <si>
    <t xml:space="preserve">Savanorių g. ir Martyno Jankaus g.  bei Savanorių g. ir Ernesto Galvanausko g. sankryžoms įrengti </t>
  </si>
  <si>
    <t>Atlikti archeologiniai tyrimai, vnt.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</si>
</sst>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3" x14ac:knownFonts="1">
    <font>
      <sz val="10"/>
      <name val="Arial"/>
      <charset val="186"/>
    </font>
    <font>
      <sz val="8"/>
      <name val="Arial"/>
      <family val="2"/>
      <charset val="186"/>
    </font>
    <font>
      <sz val="10"/>
      <name val="Times New Roman"/>
      <family val="1"/>
      <charset val="186"/>
    </font>
    <font>
      <sz val="12"/>
      <name val="Times New Roman"/>
      <family val="1"/>
      <charset val="186"/>
    </font>
    <font>
      <b/>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sz val="10"/>
      <color rgb="FFFF0000"/>
      <name val="Times New Roman"/>
      <family val="1"/>
      <charset val="186"/>
    </font>
    <font>
      <sz val="10"/>
      <color theme="1"/>
      <name val="Times New Roman"/>
      <family val="1"/>
      <charset val="186"/>
    </font>
    <font>
      <sz val="10"/>
      <color theme="1"/>
      <name val="Arial"/>
      <family val="2"/>
      <charset val="186"/>
    </font>
    <font>
      <b/>
      <sz val="9"/>
      <color theme="1"/>
      <name val="Times New Roman"/>
      <family val="1"/>
      <charset val="186"/>
    </font>
    <font>
      <b/>
      <sz val="10"/>
      <color theme="1"/>
      <name val="Times New Roman"/>
      <family val="1"/>
      <charset val="186"/>
    </font>
    <font>
      <sz val="9"/>
      <color theme="1"/>
      <name val="Times New Roman"/>
      <family val="1"/>
      <charset val="186"/>
    </font>
    <font>
      <b/>
      <sz val="10"/>
      <color theme="1"/>
      <name val="Times New Roman"/>
      <family val="1"/>
      <charset val="204"/>
    </font>
    <font>
      <sz val="10"/>
      <color theme="1"/>
      <name val="Arial"/>
      <family val="2"/>
      <charset val="186"/>
    </font>
    <font>
      <i/>
      <sz val="10"/>
      <color theme="1"/>
      <name val="Times New Roman"/>
      <family val="1"/>
      <charset val="186"/>
    </font>
    <font>
      <b/>
      <sz val="10"/>
      <color theme="1"/>
      <name val="Arial"/>
      <family val="2"/>
      <charset val="186"/>
    </font>
    <font>
      <sz val="11"/>
      <name val="Times New Roman"/>
      <family val="1"/>
      <charset val="186"/>
    </font>
    <font>
      <b/>
      <sz val="11"/>
      <name val="Times New Roman"/>
      <family val="1"/>
      <charset val="186"/>
    </font>
    <font>
      <i/>
      <sz val="10"/>
      <name val="Times New Roman"/>
      <family val="1"/>
      <charset val="186"/>
    </font>
    <font>
      <sz val="12"/>
      <name val="Arial"/>
      <family val="2"/>
      <charset val="186"/>
    </font>
    <font>
      <sz val="11"/>
      <name val="Calibri"/>
      <family val="2"/>
      <charset val="186"/>
      <scheme val="minor"/>
    </font>
    <font>
      <b/>
      <sz val="10"/>
      <name val="Times New Roman"/>
      <family val="1"/>
      <charset val="204"/>
    </font>
    <font>
      <b/>
      <sz val="9"/>
      <name val="Times New Roman"/>
      <family val="1"/>
      <charset val="186"/>
    </font>
    <font>
      <b/>
      <sz val="10"/>
      <name val="Arial"/>
      <family val="2"/>
      <charset val="186"/>
    </font>
    <font>
      <sz val="9"/>
      <name val="Times New Roman"/>
      <family val="1"/>
      <charset val="186"/>
    </font>
    <font>
      <sz val="7"/>
      <name val="Times New Roman"/>
      <family val="1"/>
      <charset val="186"/>
    </font>
    <font>
      <i/>
      <sz val="10"/>
      <name val="Arial"/>
      <family val="2"/>
      <charset val="186"/>
    </font>
    <font>
      <i/>
      <sz val="10"/>
      <color theme="1"/>
      <name val="Arial"/>
      <family val="2"/>
      <charset val="186"/>
    </font>
    <font>
      <i/>
      <sz val="9"/>
      <name val="Times New Roman"/>
      <family val="1"/>
      <charset val="186"/>
    </font>
    <font>
      <sz val="10"/>
      <name val="Calibri"/>
      <family val="2"/>
      <charset val="186"/>
      <scheme val="minor"/>
    </font>
    <font>
      <b/>
      <i/>
      <sz val="8"/>
      <name val="Times New Roman"/>
      <family val="1"/>
      <charset val="186"/>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CCFFCC"/>
        <bgColor indexed="64"/>
      </patternFill>
    </fill>
    <fill>
      <patternFill patternType="solid">
        <fgColor rgb="FF92D050"/>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bottom style="hair">
        <color indexed="64"/>
      </bottom>
      <diagonal/>
    </border>
    <border>
      <left/>
      <right style="thin">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top style="medium">
        <color indexed="64"/>
      </top>
      <bottom/>
      <diagonal/>
    </border>
    <border>
      <left/>
      <right style="thin">
        <color indexed="64"/>
      </right>
      <top style="thin">
        <color indexed="64"/>
      </top>
      <bottom/>
      <diagonal/>
    </border>
    <border>
      <left/>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right/>
      <top style="hair">
        <color indexed="64"/>
      </top>
      <bottom/>
      <diagonal/>
    </border>
    <border>
      <left/>
      <right style="thin">
        <color indexed="64"/>
      </right>
      <top style="medium">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hair">
        <color indexed="64"/>
      </top>
      <bottom/>
      <diagonal/>
    </border>
    <border>
      <left/>
      <right/>
      <top style="thin">
        <color indexed="64"/>
      </top>
      <bottom style="medium">
        <color indexed="64"/>
      </bottom>
      <diagonal/>
    </border>
    <border>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thin">
        <color indexed="64"/>
      </top>
      <bottom style="medium">
        <color indexed="64"/>
      </bottom>
      <diagonal/>
    </border>
    <border>
      <left/>
      <right style="thin">
        <color indexed="64"/>
      </right>
      <top style="hair">
        <color indexed="64"/>
      </top>
      <bottom/>
      <diagonal/>
    </border>
    <border>
      <left/>
      <right style="thin">
        <color indexed="64"/>
      </right>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s>
  <cellStyleXfs count="2">
    <xf numFmtId="0" fontId="0" fillId="0" borderId="0"/>
    <xf numFmtId="0" fontId="5" fillId="0" borderId="0"/>
  </cellStyleXfs>
  <cellXfs count="1311">
    <xf numFmtId="0" fontId="0" fillId="0" borderId="0" xfId="0"/>
    <xf numFmtId="0" fontId="3" fillId="0" borderId="1" xfId="0" applyFont="1" applyBorder="1" applyAlignment="1">
      <alignment vertical="top" wrapText="1"/>
    </xf>
    <xf numFmtId="0" fontId="3" fillId="0" borderId="1" xfId="0" applyFont="1" applyBorder="1" applyAlignment="1">
      <alignment horizontal="center" vertical="top" wrapText="1"/>
    </xf>
    <xf numFmtId="0" fontId="3" fillId="0" borderId="0" xfId="0" applyFont="1"/>
    <xf numFmtId="165" fontId="2" fillId="6" borderId="4" xfId="0" applyNumberFormat="1" applyFont="1" applyFill="1" applyBorder="1" applyAlignment="1">
      <alignment horizontal="center" vertical="top"/>
    </xf>
    <xf numFmtId="3" fontId="2" fillId="6" borderId="7" xfId="0" applyNumberFormat="1" applyFont="1" applyFill="1" applyBorder="1" applyAlignment="1">
      <alignment vertical="top" wrapText="1"/>
    </xf>
    <xf numFmtId="165" fontId="2" fillId="6" borderId="32" xfId="0" applyNumberFormat="1" applyFont="1" applyFill="1" applyBorder="1" applyAlignment="1">
      <alignment horizontal="center" vertical="top"/>
    </xf>
    <xf numFmtId="1" fontId="2" fillId="3" borderId="38"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xf>
    <xf numFmtId="3" fontId="2" fillId="6" borderId="28" xfId="0" applyNumberFormat="1" applyFont="1" applyFill="1" applyBorder="1" applyAlignment="1">
      <alignment horizontal="center" vertical="top"/>
    </xf>
    <xf numFmtId="3" fontId="2" fillId="6" borderId="1" xfId="0" applyNumberFormat="1" applyFont="1" applyFill="1" applyBorder="1" applyAlignment="1">
      <alignment horizontal="center" vertical="top"/>
    </xf>
    <xf numFmtId="0" fontId="2" fillId="6" borderId="29" xfId="0" applyFont="1" applyFill="1" applyBorder="1" applyAlignment="1">
      <alignment horizontal="left" vertical="top" wrapText="1"/>
    </xf>
    <xf numFmtId="1" fontId="2" fillId="3" borderId="36" xfId="0" applyNumberFormat="1" applyFont="1" applyFill="1" applyBorder="1" applyAlignment="1">
      <alignment horizontal="center" vertical="top" wrapText="1"/>
    </xf>
    <xf numFmtId="1" fontId="2" fillId="6" borderId="28" xfId="0" applyNumberFormat="1" applyFont="1" applyFill="1" applyBorder="1" applyAlignment="1">
      <alignment horizontal="center" vertical="top" wrapText="1"/>
    </xf>
    <xf numFmtId="1" fontId="2" fillId="6" borderId="16" xfId="0" applyNumberFormat="1" applyFont="1" applyFill="1" applyBorder="1" applyAlignment="1">
      <alignment horizontal="center" vertical="top" wrapText="1"/>
    </xf>
    <xf numFmtId="0" fontId="9" fillId="6" borderId="32" xfId="0" applyFont="1" applyFill="1" applyBorder="1" applyAlignment="1">
      <alignment horizontal="center" vertical="top"/>
    </xf>
    <xf numFmtId="165" fontId="9" fillId="6" borderId="32" xfId="0" applyNumberFormat="1" applyFont="1" applyFill="1" applyBorder="1" applyAlignment="1">
      <alignment horizontal="center" vertical="top"/>
    </xf>
    <xf numFmtId="0" fontId="2" fillId="6" borderId="37" xfId="0" applyFont="1" applyFill="1" applyBorder="1" applyAlignment="1">
      <alignment horizontal="left" vertical="top" wrapText="1"/>
    </xf>
    <xf numFmtId="0" fontId="9" fillId="0" borderId="0" xfId="0" applyFont="1" applyAlignment="1">
      <alignment vertical="top"/>
    </xf>
    <xf numFmtId="0" fontId="9" fillId="0" borderId="0" xfId="0" applyFont="1" applyBorder="1" applyAlignment="1">
      <alignment vertical="top"/>
    </xf>
    <xf numFmtId="0" fontId="9" fillId="0" borderId="0" xfId="0" applyFont="1" applyAlignment="1">
      <alignment vertical="center"/>
    </xf>
    <xf numFmtId="0" fontId="9" fillId="0" borderId="0" xfId="0" applyNumberFormat="1" applyFont="1" applyAlignment="1">
      <alignment vertical="top"/>
    </xf>
    <xf numFmtId="0" fontId="9" fillId="0" borderId="0" xfId="0" applyFont="1" applyAlignment="1">
      <alignment horizontal="center" vertical="top"/>
    </xf>
    <xf numFmtId="0" fontId="15" fillId="0" borderId="0" xfId="0" applyFont="1"/>
    <xf numFmtId="49" fontId="12" fillId="9" borderId="12" xfId="0" applyNumberFormat="1" applyFont="1" applyFill="1" applyBorder="1" applyAlignment="1">
      <alignment horizontal="center" vertical="top" wrapText="1"/>
    </xf>
    <xf numFmtId="49" fontId="12" fillId="9" borderId="12" xfId="0" applyNumberFormat="1" applyFont="1" applyFill="1" applyBorder="1" applyAlignment="1">
      <alignment horizontal="center" vertical="top"/>
    </xf>
    <xf numFmtId="49" fontId="12" fillId="2" borderId="1" xfId="0" applyNumberFormat="1" applyFont="1" applyFill="1" applyBorder="1" applyAlignment="1">
      <alignment horizontal="center" vertical="top"/>
    </xf>
    <xf numFmtId="3" fontId="12" fillId="6" borderId="36" xfId="0" applyNumberFormat="1" applyFont="1" applyFill="1" applyBorder="1" applyAlignment="1">
      <alignment horizontal="center" vertical="top"/>
    </xf>
    <xf numFmtId="165" fontId="9" fillId="6" borderId="50" xfId="0" applyNumberFormat="1" applyFont="1" applyFill="1" applyBorder="1" applyAlignment="1">
      <alignment horizontal="center" vertical="top"/>
    </xf>
    <xf numFmtId="165" fontId="9" fillId="6" borderId="16" xfId="0" applyNumberFormat="1" applyFont="1" applyFill="1" applyBorder="1" applyAlignment="1">
      <alignment horizontal="center" vertical="top"/>
    </xf>
    <xf numFmtId="165" fontId="9" fillId="6" borderId="70" xfId="0" applyNumberFormat="1" applyFont="1" applyFill="1" applyBorder="1" applyAlignment="1">
      <alignment horizontal="center" vertical="top"/>
    </xf>
    <xf numFmtId="165" fontId="9" fillId="6" borderId="13" xfId="0" applyNumberFormat="1" applyFont="1" applyFill="1" applyBorder="1" applyAlignment="1">
      <alignment horizontal="center" vertical="top"/>
    </xf>
    <xf numFmtId="165" fontId="9" fillId="6" borderId="0" xfId="0" applyNumberFormat="1" applyFont="1" applyFill="1" applyBorder="1" applyAlignment="1">
      <alignment horizontal="center" vertical="top"/>
    </xf>
    <xf numFmtId="165" fontId="9" fillId="6" borderId="41" xfId="0" applyNumberFormat="1" applyFont="1" applyFill="1" applyBorder="1" applyAlignment="1">
      <alignment horizontal="center" vertical="top"/>
    </xf>
    <xf numFmtId="0" fontId="9" fillId="0" borderId="0" xfId="0" applyFont="1" applyFill="1" applyBorder="1" applyAlignment="1">
      <alignment vertical="top"/>
    </xf>
    <xf numFmtId="165" fontId="9" fillId="6" borderId="58" xfId="0" applyNumberFormat="1" applyFont="1" applyFill="1" applyBorder="1" applyAlignment="1">
      <alignment horizontal="center" vertical="top"/>
    </xf>
    <xf numFmtId="165" fontId="9" fillId="6" borderId="28" xfId="0" applyNumberFormat="1" applyFont="1" applyFill="1" applyBorder="1" applyAlignment="1">
      <alignment horizontal="center" vertical="top"/>
    </xf>
    <xf numFmtId="165" fontId="9" fillId="6" borderId="59" xfId="0" applyNumberFormat="1" applyFont="1" applyFill="1" applyBorder="1" applyAlignment="1">
      <alignment horizontal="center" vertical="top"/>
    </xf>
    <xf numFmtId="165" fontId="9" fillId="6" borderId="42" xfId="0" applyNumberFormat="1" applyFont="1" applyFill="1" applyBorder="1" applyAlignment="1">
      <alignment horizontal="center" vertical="top"/>
    </xf>
    <xf numFmtId="0" fontId="9" fillId="6" borderId="58" xfId="0" applyFont="1" applyFill="1" applyBorder="1" applyAlignment="1">
      <alignment horizontal="center" vertical="top" wrapText="1"/>
    </xf>
    <xf numFmtId="164" fontId="9" fillId="0" borderId="0" xfId="0" applyNumberFormat="1" applyFont="1" applyBorder="1" applyAlignment="1">
      <alignment vertical="top"/>
    </xf>
    <xf numFmtId="3" fontId="9" fillId="6" borderId="32" xfId="0" applyNumberFormat="1" applyFont="1" applyFill="1" applyBorder="1" applyAlignment="1">
      <alignment horizontal="center" vertical="top"/>
    </xf>
    <xf numFmtId="3" fontId="9" fillId="6" borderId="7" xfId="0" applyNumberFormat="1" applyFont="1" applyFill="1" applyBorder="1" applyAlignment="1">
      <alignment vertical="top" wrapText="1"/>
    </xf>
    <xf numFmtId="3" fontId="9" fillId="6" borderId="36" xfId="0" applyNumberFormat="1" applyFont="1" applyFill="1" applyBorder="1" applyAlignment="1">
      <alignment horizontal="center" vertical="top"/>
    </xf>
    <xf numFmtId="3" fontId="9" fillId="6" borderId="13" xfId="0" applyNumberFormat="1" applyFont="1" applyFill="1" applyBorder="1" applyAlignment="1">
      <alignment horizontal="center" vertical="top"/>
    </xf>
    <xf numFmtId="3" fontId="9" fillId="6" borderId="29" xfId="0" applyNumberFormat="1" applyFont="1" applyFill="1" applyBorder="1" applyAlignment="1">
      <alignment vertical="top" wrapText="1"/>
    </xf>
    <xf numFmtId="3" fontId="9" fillId="6" borderId="33" xfId="0" applyNumberFormat="1" applyFont="1" applyFill="1" applyBorder="1" applyAlignment="1">
      <alignment horizontal="center" vertical="top"/>
    </xf>
    <xf numFmtId="3" fontId="9" fillId="6" borderId="28" xfId="0" applyNumberFormat="1" applyFont="1" applyFill="1" applyBorder="1" applyAlignment="1">
      <alignment horizontal="center" vertical="top"/>
    </xf>
    <xf numFmtId="3" fontId="9" fillId="3" borderId="38" xfId="0" applyNumberFormat="1" applyFont="1" applyFill="1" applyBorder="1" applyAlignment="1">
      <alignment horizontal="center" vertical="top"/>
    </xf>
    <xf numFmtId="3" fontId="9" fillId="3" borderId="16" xfId="0" applyNumberFormat="1" applyFont="1" applyFill="1" applyBorder="1" applyAlignment="1">
      <alignment horizontal="center" vertical="top"/>
    </xf>
    <xf numFmtId="3" fontId="9" fillId="3" borderId="68" xfId="0" applyNumberFormat="1" applyFont="1" applyFill="1" applyBorder="1" applyAlignment="1">
      <alignment horizontal="left" vertical="top" wrapText="1"/>
    </xf>
    <xf numFmtId="3" fontId="9" fillId="3" borderId="61" xfId="0" applyNumberFormat="1" applyFont="1" applyFill="1" applyBorder="1" applyAlignment="1">
      <alignment horizontal="center" vertical="top"/>
    </xf>
    <xf numFmtId="3" fontId="9" fillId="3" borderId="36" xfId="0" applyNumberFormat="1" applyFont="1" applyFill="1" applyBorder="1" applyAlignment="1">
      <alignment horizontal="center" vertical="top"/>
    </xf>
    <xf numFmtId="3" fontId="9" fillId="3" borderId="13" xfId="0" applyNumberFormat="1" applyFont="1" applyFill="1" applyBorder="1" applyAlignment="1">
      <alignment horizontal="center" vertical="top"/>
    </xf>
    <xf numFmtId="0" fontId="9" fillId="6" borderId="58" xfId="0" applyFont="1" applyFill="1" applyBorder="1" applyAlignment="1">
      <alignment horizontal="center" vertical="top"/>
    </xf>
    <xf numFmtId="49" fontId="12" fillId="2" borderId="44" xfId="0" applyNumberFormat="1" applyFont="1" applyFill="1" applyBorder="1" applyAlignment="1">
      <alignment horizontal="center" vertical="top"/>
    </xf>
    <xf numFmtId="49" fontId="12" fillId="9" borderId="34" xfId="0" applyNumberFormat="1" applyFont="1" applyFill="1" applyBorder="1" applyAlignment="1">
      <alignment horizontal="center" vertical="top"/>
    </xf>
    <xf numFmtId="49" fontId="12" fillId="2" borderId="3" xfId="0" applyNumberFormat="1" applyFont="1" applyFill="1" applyBorder="1" applyAlignment="1">
      <alignment horizontal="center" vertical="top"/>
    </xf>
    <xf numFmtId="49" fontId="12" fillId="0" borderId="24" xfId="0" applyNumberFormat="1" applyFont="1" applyBorder="1" applyAlignment="1">
      <alignment horizontal="center" vertical="top"/>
    </xf>
    <xf numFmtId="0" fontId="12" fillId="3" borderId="6" xfId="0" applyFont="1" applyFill="1" applyBorder="1" applyAlignment="1">
      <alignment horizontal="left" vertical="top" wrapText="1"/>
    </xf>
    <xf numFmtId="3" fontId="12" fillId="3" borderId="24" xfId="0" applyNumberFormat="1" applyFont="1" applyFill="1" applyBorder="1" applyAlignment="1">
      <alignment horizontal="center" vertical="top" wrapText="1"/>
    </xf>
    <xf numFmtId="3" fontId="9" fillId="6" borderId="16" xfId="0" applyNumberFormat="1" applyFont="1" applyFill="1" applyBorder="1" applyAlignment="1">
      <alignment horizontal="center" vertical="top"/>
    </xf>
    <xf numFmtId="0" fontId="9" fillId="0" borderId="20" xfId="0" applyFont="1" applyFill="1" applyBorder="1" applyAlignment="1">
      <alignment horizontal="center" vertical="top"/>
    </xf>
    <xf numFmtId="0" fontId="9" fillId="6" borderId="32" xfId="0" applyFont="1" applyFill="1" applyBorder="1" applyAlignment="1">
      <alignment vertical="top" wrapText="1"/>
    </xf>
    <xf numFmtId="49" fontId="12" fillId="9" borderId="35" xfId="0" applyNumberFormat="1" applyFont="1" applyFill="1" applyBorder="1" applyAlignment="1">
      <alignment horizontal="center" vertical="top"/>
    </xf>
    <xf numFmtId="165" fontId="12" fillId="2" borderId="35" xfId="0" applyNumberFormat="1" applyFont="1" applyFill="1" applyBorder="1" applyAlignment="1">
      <alignment horizontal="center" vertical="top"/>
    </xf>
    <xf numFmtId="165" fontId="12" fillId="2" borderId="3" xfId="0" applyNumberFormat="1" applyFont="1" applyFill="1" applyBorder="1" applyAlignment="1">
      <alignment horizontal="center" vertical="top"/>
    </xf>
    <xf numFmtId="165" fontId="12" fillId="2" borderId="55" xfId="0" applyNumberFormat="1" applyFont="1" applyFill="1" applyBorder="1" applyAlignment="1">
      <alignment horizontal="center" vertical="top"/>
    </xf>
    <xf numFmtId="0" fontId="10" fillId="0" borderId="0" xfId="0" applyFont="1" applyBorder="1" applyAlignment="1">
      <alignment vertical="top" wrapText="1"/>
    </xf>
    <xf numFmtId="0" fontId="11" fillId="8" borderId="26" xfId="0" applyFont="1" applyFill="1" applyBorder="1" applyAlignment="1">
      <alignment horizontal="center" vertical="top"/>
    </xf>
    <xf numFmtId="165" fontId="12" fillId="8" borderId="26" xfId="0" applyNumberFormat="1" applyFont="1" applyFill="1" applyBorder="1" applyAlignment="1">
      <alignment horizontal="center" vertical="top"/>
    </xf>
    <xf numFmtId="0" fontId="9" fillId="0" borderId="0" xfId="0" applyFont="1" applyFill="1" applyAlignment="1">
      <alignment vertical="top"/>
    </xf>
    <xf numFmtId="0" fontId="9" fillId="3" borderId="0" xfId="0" applyFont="1" applyFill="1" applyAlignment="1">
      <alignment vertical="top"/>
    </xf>
    <xf numFmtId="164" fontId="9" fillId="0" borderId="0" xfId="0" applyNumberFormat="1" applyFont="1" applyAlignment="1">
      <alignment vertical="top"/>
    </xf>
    <xf numFmtId="165" fontId="9" fillId="0" borderId="0" xfId="0" applyNumberFormat="1" applyFont="1" applyAlignment="1">
      <alignment vertical="top"/>
    </xf>
    <xf numFmtId="3" fontId="9" fillId="0" borderId="0" xfId="0" applyNumberFormat="1" applyFont="1" applyAlignment="1">
      <alignment vertical="top"/>
    </xf>
    <xf numFmtId="3" fontId="2" fillId="6" borderId="0" xfId="0" applyNumberFormat="1" applyFont="1" applyFill="1" applyBorder="1" applyAlignment="1">
      <alignment horizontal="center" vertical="top"/>
    </xf>
    <xf numFmtId="1" fontId="9" fillId="3" borderId="15" xfId="0" applyNumberFormat="1" applyFont="1" applyFill="1" applyBorder="1" applyAlignment="1">
      <alignment horizontal="center" vertical="top" wrapText="1"/>
    </xf>
    <xf numFmtId="1" fontId="9" fillId="6" borderId="15" xfId="0" applyNumberFormat="1" applyFont="1" applyFill="1" applyBorder="1" applyAlignment="1">
      <alignment horizontal="center" vertical="top" wrapText="1"/>
    </xf>
    <xf numFmtId="1" fontId="2" fillId="3" borderId="33" xfId="0" applyNumberFormat="1" applyFont="1" applyFill="1" applyBorder="1" applyAlignment="1">
      <alignment horizontal="center" vertical="top" wrapText="1"/>
    </xf>
    <xf numFmtId="1" fontId="2" fillId="6" borderId="51" xfId="0" applyNumberFormat="1" applyFont="1" applyFill="1" applyBorder="1" applyAlignment="1">
      <alignment horizontal="center" vertical="top" wrapText="1"/>
    </xf>
    <xf numFmtId="1" fontId="2" fillId="6" borderId="0" xfId="0" applyNumberFormat="1" applyFont="1" applyFill="1" applyBorder="1" applyAlignment="1">
      <alignment horizontal="center" vertical="top" wrapText="1"/>
    </xf>
    <xf numFmtId="1" fontId="2" fillId="0" borderId="59" xfId="0" applyNumberFormat="1" applyFont="1" applyFill="1" applyBorder="1" applyAlignment="1">
      <alignment horizontal="center" vertical="top" wrapText="1"/>
    </xf>
    <xf numFmtId="0" fontId="9" fillId="6" borderId="6" xfId="0" applyFont="1" applyFill="1" applyBorder="1" applyAlignment="1">
      <alignment horizontal="left" vertical="top" wrapText="1"/>
    </xf>
    <xf numFmtId="165" fontId="12" fillId="8" borderId="57" xfId="0" applyNumberFormat="1" applyFont="1" applyFill="1" applyBorder="1" applyAlignment="1">
      <alignment horizontal="center" vertical="top"/>
    </xf>
    <xf numFmtId="165" fontId="12" fillId="8" borderId="22" xfId="0" applyNumberFormat="1" applyFont="1" applyFill="1" applyBorder="1" applyAlignment="1">
      <alignment horizontal="center" vertical="top"/>
    </xf>
    <xf numFmtId="165" fontId="12" fillId="0" borderId="0" xfId="0" applyNumberFormat="1" applyFont="1" applyFill="1" applyAlignment="1">
      <alignment vertical="top"/>
    </xf>
    <xf numFmtId="0" fontId="9" fillId="0" borderId="0" xfId="0" applyFont="1" applyFill="1" applyAlignment="1">
      <alignment horizontal="center" vertical="top"/>
    </xf>
    <xf numFmtId="165" fontId="9" fillId="0" borderId="0" xfId="0" applyNumberFormat="1" applyFont="1" applyFill="1" applyAlignment="1">
      <alignment vertical="top"/>
    </xf>
    <xf numFmtId="164" fontId="9" fillId="0" borderId="0" xfId="0" applyNumberFormat="1" applyFont="1" applyFill="1" applyAlignment="1">
      <alignment vertical="top"/>
    </xf>
    <xf numFmtId="0" fontId="2" fillId="3" borderId="0" xfId="0" applyFont="1" applyFill="1" applyAlignment="1">
      <alignment vertical="top"/>
    </xf>
    <xf numFmtId="0" fontId="2" fillId="6" borderId="7" xfId="0" applyFont="1" applyFill="1" applyBorder="1" applyAlignment="1">
      <alignment horizontal="left" vertical="top" wrapText="1"/>
    </xf>
    <xf numFmtId="0" fontId="2" fillId="0" borderId="0" xfId="0" applyFont="1" applyAlignment="1">
      <alignment vertical="top"/>
    </xf>
    <xf numFmtId="0" fontId="2" fillId="0" borderId="0" xfId="0" applyFont="1" applyAlignment="1">
      <alignment vertical="center"/>
    </xf>
    <xf numFmtId="0" fontId="2" fillId="0" borderId="0" xfId="0" applyNumberFormat="1" applyFont="1" applyAlignment="1">
      <alignment vertical="top"/>
    </xf>
    <xf numFmtId="0" fontId="2" fillId="0" borderId="0" xfId="0" applyFont="1" applyAlignment="1">
      <alignment horizontal="center" vertical="top"/>
    </xf>
    <xf numFmtId="0" fontId="2" fillId="0" borderId="0" xfId="0" applyFont="1" applyBorder="1" applyAlignment="1">
      <alignment vertical="top"/>
    </xf>
    <xf numFmtId="0" fontId="2" fillId="0" borderId="0" xfId="0" applyFont="1" applyAlignment="1">
      <alignment horizontal="left" vertical="top"/>
    </xf>
    <xf numFmtId="165" fontId="2" fillId="6" borderId="18" xfId="0" applyNumberFormat="1" applyFont="1" applyFill="1" applyBorder="1" applyAlignment="1">
      <alignment horizontal="center" vertical="top"/>
    </xf>
    <xf numFmtId="165" fontId="2" fillId="6" borderId="41" xfId="0" applyNumberFormat="1" applyFont="1" applyFill="1" applyBorder="1" applyAlignment="1">
      <alignment horizontal="center" vertical="top"/>
    </xf>
    <xf numFmtId="165" fontId="2" fillId="6" borderId="58" xfId="0" applyNumberFormat="1" applyFont="1" applyFill="1" applyBorder="1" applyAlignment="1">
      <alignment horizontal="center" vertical="top"/>
    </xf>
    <xf numFmtId="165" fontId="2" fillId="6" borderId="20" xfId="0" applyNumberFormat="1" applyFont="1" applyFill="1" applyBorder="1" applyAlignment="1">
      <alignment horizontal="center" vertical="top"/>
    </xf>
    <xf numFmtId="0" fontId="2" fillId="6" borderId="4" xfId="0" applyFont="1" applyFill="1" applyBorder="1" applyAlignment="1">
      <alignment horizontal="center" vertical="top"/>
    </xf>
    <xf numFmtId="3" fontId="2" fillId="6" borderId="32" xfId="0" applyNumberFormat="1" applyFont="1" applyFill="1" applyBorder="1" applyAlignment="1">
      <alignment horizontal="center" vertical="top"/>
    </xf>
    <xf numFmtId="165" fontId="2" fillId="6" borderId="13" xfId="0" applyNumberFormat="1" applyFont="1" applyFill="1" applyBorder="1" applyAlignment="1">
      <alignment horizontal="center" vertical="top"/>
    </xf>
    <xf numFmtId="0" fontId="2" fillId="6" borderId="32" xfId="0" applyFont="1" applyFill="1" applyBorder="1" applyAlignment="1">
      <alignment horizontal="center" vertical="top"/>
    </xf>
    <xf numFmtId="3" fontId="2" fillId="6" borderId="15" xfId="0" applyNumberFormat="1" applyFont="1" applyFill="1" applyBorder="1" applyAlignment="1">
      <alignment horizontal="center" vertical="top"/>
    </xf>
    <xf numFmtId="3" fontId="2" fillId="8" borderId="26" xfId="0" applyNumberFormat="1" applyFont="1" applyFill="1" applyBorder="1" applyAlignment="1">
      <alignment horizontal="left" vertical="top" wrapText="1"/>
    </xf>
    <xf numFmtId="0" fontId="2" fillId="6" borderId="12" xfId="0" applyFont="1" applyFill="1" applyBorder="1" applyAlignment="1">
      <alignment horizontal="left" vertical="top" wrapText="1"/>
    </xf>
    <xf numFmtId="49" fontId="9" fillId="6" borderId="28" xfId="0" applyNumberFormat="1" applyFont="1" applyFill="1" applyBorder="1" applyAlignment="1">
      <alignment horizontal="center" vertical="top"/>
    </xf>
    <xf numFmtId="49" fontId="12" fillId="10" borderId="36" xfId="0" applyNumberFormat="1" applyFont="1" applyFill="1" applyBorder="1" applyAlignment="1">
      <alignment horizontal="center" vertical="top"/>
    </xf>
    <xf numFmtId="3" fontId="9" fillId="6" borderId="27" xfId="0" applyNumberFormat="1" applyFont="1" applyFill="1" applyBorder="1" applyAlignment="1">
      <alignment horizontal="center" vertical="top"/>
    </xf>
    <xf numFmtId="3" fontId="2" fillId="6" borderId="31" xfId="0" applyNumberFormat="1" applyFont="1" applyFill="1" applyBorder="1" applyAlignment="1">
      <alignment vertical="top" wrapText="1"/>
    </xf>
    <xf numFmtId="3" fontId="2" fillId="6" borderId="17" xfId="0" applyNumberFormat="1" applyFont="1" applyFill="1" applyBorder="1" applyAlignment="1">
      <alignment horizontal="center" vertical="top"/>
    </xf>
    <xf numFmtId="3" fontId="9" fillId="6" borderId="4" xfId="0" applyNumberFormat="1" applyFont="1" applyFill="1" applyBorder="1" applyAlignment="1">
      <alignment horizontal="center" vertical="top"/>
    </xf>
    <xf numFmtId="1" fontId="20" fillId="6" borderId="28" xfId="0" applyNumberFormat="1" applyFont="1" applyFill="1" applyBorder="1" applyAlignment="1">
      <alignment horizontal="center" vertical="top" wrapText="1"/>
    </xf>
    <xf numFmtId="3" fontId="2" fillId="6" borderId="51" xfId="0" applyNumberFormat="1" applyFont="1" applyFill="1" applyBorder="1" applyAlignment="1">
      <alignment horizontal="center" vertical="top"/>
    </xf>
    <xf numFmtId="0" fontId="9" fillId="0" borderId="5" xfId="0" applyFont="1" applyFill="1" applyBorder="1" applyAlignment="1">
      <alignment horizontal="center" vertical="top" wrapText="1"/>
    </xf>
    <xf numFmtId="0" fontId="2" fillId="6" borderId="38" xfId="0" applyFont="1" applyFill="1" applyBorder="1" applyAlignment="1">
      <alignment horizontal="left" vertical="top" wrapText="1"/>
    </xf>
    <xf numFmtId="49" fontId="12" fillId="6" borderId="33" xfId="0" applyNumberFormat="1" applyFont="1" applyFill="1" applyBorder="1" applyAlignment="1">
      <alignment horizontal="center" vertical="top"/>
    </xf>
    <xf numFmtId="0" fontId="9" fillId="6" borderId="20" xfId="0" applyFont="1" applyFill="1" applyBorder="1" applyAlignment="1">
      <alignment horizontal="center" vertical="top"/>
    </xf>
    <xf numFmtId="3" fontId="2" fillId="6" borderId="37" xfId="0" applyNumberFormat="1" applyFont="1" applyFill="1" applyBorder="1" applyAlignment="1">
      <alignment horizontal="center" vertical="top"/>
    </xf>
    <xf numFmtId="0" fontId="11" fillId="8" borderId="59" xfId="0" applyFont="1" applyFill="1" applyBorder="1" applyAlignment="1">
      <alignment horizontal="center" vertical="top"/>
    </xf>
    <xf numFmtId="49" fontId="12" fillId="6" borderId="36" xfId="0" applyNumberFormat="1" applyFont="1" applyFill="1" applyBorder="1" applyAlignment="1">
      <alignment horizontal="center" vertical="top" wrapText="1"/>
    </xf>
    <xf numFmtId="49" fontId="12" fillId="6" borderId="33" xfId="0" applyNumberFormat="1" applyFont="1" applyFill="1" applyBorder="1" applyAlignment="1">
      <alignment horizontal="center" vertical="top" wrapText="1"/>
    </xf>
    <xf numFmtId="49" fontId="12" fillId="6" borderId="23" xfId="0" applyNumberFormat="1" applyFont="1" applyFill="1" applyBorder="1" applyAlignment="1">
      <alignment horizontal="center" vertical="top"/>
    </xf>
    <xf numFmtId="165" fontId="9" fillId="8" borderId="58" xfId="0" applyNumberFormat="1" applyFont="1" applyFill="1" applyBorder="1" applyAlignment="1">
      <alignment horizontal="center" vertical="top"/>
    </xf>
    <xf numFmtId="49" fontId="12" fillId="9" borderId="57" xfId="0" applyNumberFormat="1" applyFont="1" applyFill="1" applyBorder="1" applyAlignment="1">
      <alignment horizontal="center" vertical="top"/>
    </xf>
    <xf numFmtId="49" fontId="12" fillId="10" borderId="49" xfId="0" applyNumberFormat="1" applyFont="1" applyFill="1" applyBorder="1" applyAlignment="1">
      <alignment horizontal="center" vertical="top"/>
    </xf>
    <xf numFmtId="3" fontId="12" fillId="6" borderId="27" xfId="0" applyNumberFormat="1" applyFont="1" applyFill="1" applyBorder="1" applyAlignment="1">
      <alignment horizontal="center" vertical="top"/>
    </xf>
    <xf numFmtId="3" fontId="12" fillId="6" borderId="15" xfId="0" applyNumberFormat="1" applyFont="1" applyFill="1" applyBorder="1" applyAlignment="1">
      <alignment horizontal="center" vertical="top"/>
    </xf>
    <xf numFmtId="165" fontId="9" fillId="6" borderId="64" xfId="0" applyNumberFormat="1" applyFont="1" applyFill="1" applyBorder="1" applyAlignment="1">
      <alignment horizontal="center" vertical="top"/>
    </xf>
    <xf numFmtId="3" fontId="9" fillId="6" borderId="40" xfId="0" applyNumberFormat="1" applyFont="1" applyFill="1" applyBorder="1" applyAlignment="1">
      <alignment horizontal="center" vertical="top"/>
    </xf>
    <xf numFmtId="3" fontId="9" fillId="6" borderId="24" xfId="0" applyNumberFormat="1" applyFont="1" applyFill="1" applyBorder="1" applyAlignment="1">
      <alignment horizontal="center" vertical="top"/>
    </xf>
    <xf numFmtId="3" fontId="9" fillId="6" borderId="22" xfId="0" applyNumberFormat="1" applyFont="1" applyFill="1" applyBorder="1" applyAlignment="1">
      <alignment horizontal="center" vertical="top"/>
    </xf>
    <xf numFmtId="0" fontId="2" fillId="0" borderId="0" xfId="0" applyFont="1" applyAlignment="1">
      <alignment vertical="center" wrapText="1"/>
    </xf>
    <xf numFmtId="0" fontId="5" fillId="0" borderId="0" xfId="0" applyFont="1" applyAlignment="1"/>
    <xf numFmtId="0" fontId="12" fillId="6" borderId="7" xfId="0" applyFont="1" applyFill="1" applyBorder="1" applyAlignment="1">
      <alignment vertical="top" wrapText="1"/>
    </xf>
    <xf numFmtId="3" fontId="12" fillId="6" borderId="36" xfId="0" applyNumberFormat="1" applyFont="1" applyFill="1" applyBorder="1" applyAlignment="1">
      <alignment horizontal="center" vertical="top" wrapText="1"/>
    </xf>
    <xf numFmtId="3" fontId="12" fillId="6" borderId="15" xfId="0" applyNumberFormat="1" applyFont="1" applyFill="1" applyBorder="1" applyAlignment="1">
      <alignment horizontal="center" vertical="top" wrapText="1"/>
    </xf>
    <xf numFmtId="0" fontId="9" fillId="6" borderId="64" xfId="0" applyFont="1" applyFill="1" applyBorder="1" applyAlignment="1">
      <alignment horizontal="center" vertical="top"/>
    </xf>
    <xf numFmtId="3" fontId="12" fillId="6" borderId="25" xfId="0" applyNumberFormat="1" applyFont="1" applyFill="1" applyBorder="1" applyAlignment="1">
      <alignment horizontal="center" vertical="top"/>
    </xf>
    <xf numFmtId="3" fontId="12" fillId="6" borderId="17" xfId="0" applyNumberFormat="1" applyFont="1" applyFill="1" applyBorder="1" applyAlignment="1">
      <alignment horizontal="center" vertical="top" wrapText="1"/>
    </xf>
    <xf numFmtId="0" fontId="9" fillId="6" borderId="57" xfId="0" applyFont="1" applyFill="1" applyBorder="1" applyAlignment="1">
      <alignment vertical="top" wrapText="1"/>
    </xf>
    <xf numFmtId="3" fontId="12" fillId="6" borderId="13" xfId="0" applyNumberFormat="1" applyFont="1" applyFill="1" applyBorder="1" applyAlignment="1">
      <alignment horizontal="center" vertical="top"/>
    </xf>
    <xf numFmtId="165" fontId="12" fillId="8" borderId="58" xfId="0" applyNumberFormat="1" applyFont="1" applyFill="1" applyBorder="1" applyAlignment="1">
      <alignment horizontal="center" vertical="top"/>
    </xf>
    <xf numFmtId="3" fontId="9" fillId="6" borderId="15" xfId="0" applyNumberFormat="1" applyFont="1" applyFill="1" applyBorder="1" applyAlignment="1">
      <alignment horizontal="center" vertical="top"/>
    </xf>
    <xf numFmtId="165" fontId="12" fillId="8" borderId="30" xfId="0" applyNumberFormat="1" applyFont="1" applyFill="1" applyBorder="1" applyAlignment="1">
      <alignment horizontal="center" vertical="top"/>
    </xf>
    <xf numFmtId="3" fontId="9" fillId="0" borderId="4" xfId="0" applyNumberFormat="1" applyFont="1" applyFill="1" applyBorder="1" applyAlignment="1">
      <alignment horizontal="center" vertical="top" wrapText="1"/>
    </xf>
    <xf numFmtId="0" fontId="15" fillId="0" borderId="0" xfId="0" applyFont="1" applyFill="1"/>
    <xf numFmtId="0" fontId="10" fillId="0" borderId="32" xfId="0" applyFont="1" applyFill="1" applyBorder="1" applyAlignment="1">
      <alignment vertical="top" wrapText="1"/>
    </xf>
    <xf numFmtId="164" fontId="9" fillId="0" borderId="0" xfId="0" applyNumberFormat="1" applyFont="1" applyFill="1" applyBorder="1" applyAlignment="1">
      <alignment vertical="top"/>
    </xf>
    <xf numFmtId="164" fontId="9" fillId="0" borderId="32" xfId="0" applyNumberFormat="1" applyFont="1" applyFill="1" applyBorder="1" applyAlignment="1">
      <alignment vertical="top" wrapText="1"/>
    </xf>
    <xf numFmtId="0" fontId="10" fillId="0" borderId="0" xfId="0" applyFont="1" applyFill="1" applyAlignment="1">
      <alignment vertical="top" wrapText="1"/>
    </xf>
    <xf numFmtId="0" fontId="9" fillId="0" borderId="0" xfId="0" applyFont="1" applyFill="1" applyBorder="1" applyAlignment="1">
      <alignment horizontal="left" vertical="top"/>
    </xf>
    <xf numFmtId="3" fontId="9" fillId="0" borderId="0" xfId="0" applyNumberFormat="1" applyFont="1" applyFill="1" applyBorder="1" applyAlignment="1">
      <alignment horizontal="left" vertical="top"/>
    </xf>
    <xf numFmtId="0" fontId="9" fillId="0" borderId="0" xfId="0" applyFont="1" applyFill="1" applyBorder="1" applyAlignment="1">
      <alignment horizontal="left" vertical="top" wrapText="1"/>
    </xf>
    <xf numFmtId="3" fontId="2" fillId="6" borderId="68" xfId="0" applyNumberFormat="1" applyFont="1" applyFill="1" applyBorder="1" applyAlignment="1">
      <alignment vertical="top" wrapText="1"/>
    </xf>
    <xf numFmtId="0" fontId="10" fillId="6" borderId="7" xfId="0" applyFont="1" applyFill="1" applyBorder="1" applyAlignment="1">
      <alignment horizontal="left" vertical="top" wrapText="1"/>
    </xf>
    <xf numFmtId="0" fontId="11" fillId="8" borderId="0" xfId="0" applyFont="1" applyFill="1" applyBorder="1" applyAlignment="1">
      <alignment horizontal="center" vertical="top"/>
    </xf>
    <xf numFmtId="165" fontId="12" fillId="8" borderId="32" xfId="0" applyNumberFormat="1" applyFont="1" applyFill="1" applyBorder="1" applyAlignment="1">
      <alignment horizontal="center" vertical="top"/>
    </xf>
    <xf numFmtId="49" fontId="12" fillId="6" borderId="49" xfId="0" applyNumberFormat="1" applyFont="1" applyFill="1" applyBorder="1" applyAlignment="1">
      <alignment horizontal="center" vertical="top" wrapText="1"/>
    </xf>
    <xf numFmtId="49" fontId="12" fillId="9" borderId="58" xfId="0" applyNumberFormat="1" applyFont="1" applyFill="1" applyBorder="1" applyAlignment="1">
      <alignment horizontal="center" vertical="top"/>
    </xf>
    <xf numFmtId="49" fontId="12" fillId="10" borderId="33" xfId="0" applyNumberFormat="1" applyFont="1" applyFill="1" applyBorder="1" applyAlignment="1">
      <alignment horizontal="center" vertical="top"/>
    </xf>
    <xf numFmtId="165" fontId="12" fillId="6" borderId="28" xfId="0" applyNumberFormat="1" applyFont="1" applyFill="1" applyBorder="1" applyAlignment="1">
      <alignment horizontal="center" vertical="top" wrapText="1"/>
    </xf>
    <xf numFmtId="165" fontId="9" fillId="0" borderId="0" xfId="0" applyNumberFormat="1" applyFont="1" applyFill="1" applyBorder="1" applyAlignment="1">
      <alignment vertical="top"/>
    </xf>
    <xf numFmtId="165" fontId="10" fillId="0" borderId="32" xfId="0" applyNumberFormat="1" applyFont="1" applyFill="1" applyBorder="1" applyAlignment="1">
      <alignment vertical="top"/>
    </xf>
    <xf numFmtId="0" fontId="9" fillId="6" borderId="4" xfId="0" applyFont="1" applyFill="1" applyBorder="1" applyAlignment="1">
      <alignment horizontal="center" vertical="top"/>
    </xf>
    <xf numFmtId="0" fontId="2" fillId="6" borderId="4" xfId="0" applyFont="1" applyFill="1" applyBorder="1" applyAlignment="1">
      <alignment horizontal="center" vertical="top" wrapText="1"/>
    </xf>
    <xf numFmtId="165" fontId="9" fillId="0" borderId="0" xfId="0" applyNumberFormat="1" applyFont="1" applyBorder="1" applyAlignment="1">
      <alignment vertical="top"/>
    </xf>
    <xf numFmtId="164" fontId="9" fillId="6" borderId="13" xfId="0" applyNumberFormat="1" applyFont="1" applyFill="1" applyBorder="1" applyAlignment="1">
      <alignment horizontal="center" vertical="top"/>
    </xf>
    <xf numFmtId="164" fontId="9" fillId="6" borderId="41" xfId="0" applyNumberFormat="1" applyFont="1" applyFill="1" applyBorder="1" applyAlignment="1">
      <alignment horizontal="center" vertical="top"/>
    </xf>
    <xf numFmtId="3" fontId="2" fillId="6" borderId="79" xfId="0" applyNumberFormat="1" applyFont="1" applyFill="1" applyBorder="1" applyAlignment="1">
      <alignment vertical="top" wrapText="1"/>
    </xf>
    <xf numFmtId="0" fontId="9" fillId="0" borderId="0" xfId="0" applyFont="1" applyBorder="1" applyAlignment="1">
      <alignment horizontal="left" vertical="top" wrapText="1"/>
    </xf>
    <xf numFmtId="165" fontId="2" fillId="6" borderId="0" xfId="0" applyNumberFormat="1" applyFont="1" applyFill="1" applyBorder="1" applyAlignment="1">
      <alignment horizontal="center" vertical="top"/>
    </xf>
    <xf numFmtId="165" fontId="2" fillId="6" borderId="28" xfId="0" applyNumberFormat="1" applyFont="1" applyFill="1" applyBorder="1" applyAlignment="1">
      <alignment horizontal="center" vertical="top"/>
    </xf>
    <xf numFmtId="165" fontId="2" fillId="6" borderId="59" xfId="0" applyNumberFormat="1" applyFont="1" applyFill="1" applyBorder="1" applyAlignment="1">
      <alignment horizontal="center" vertical="top"/>
    </xf>
    <xf numFmtId="165" fontId="10" fillId="0" borderId="0" xfId="0" applyNumberFormat="1" applyFont="1" applyAlignment="1">
      <alignment vertical="top" wrapText="1"/>
    </xf>
    <xf numFmtId="0" fontId="10" fillId="0" borderId="0" xfId="0" applyFont="1" applyAlignment="1">
      <alignment vertical="top" wrapText="1"/>
    </xf>
    <xf numFmtId="49" fontId="12" fillId="6" borderId="27" xfId="0" applyNumberFormat="1" applyFont="1" applyFill="1" applyBorder="1" applyAlignment="1">
      <alignment horizontal="center" vertical="top"/>
    </xf>
    <xf numFmtId="165" fontId="12" fillId="8" borderId="0"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0" fontId="3" fillId="0" borderId="0" xfId="0" applyFont="1" applyAlignment="1">
      <alignment horizontal="left" vertical="top" wrapText="1"/>
    </xf>
    <xf numFmtId="0" fontId="0" fillId="0" borderId="0" xfId="0" applyAlignment="1">
      <alignment horizontal="left" vertical="top"/>
    </xf>
    <xf numFmtId="0" fontId="4" fillId="0" borderId="0" xfId="0" applyFont="1" applyBorder="1" applyAlignment="1">
      <alignment horizontal="right" vertical="top"/>
    </xf>
    <xf numFmtId="0" fontId="2" fillId="0" borderId="72" xfId="0" applyFont="1" applyBorder="1" applyAlignment="1">
      <alignment horizontal="center" vertical="center" textRotation="90" wrapText="1"/>
    </xf>
    <xf numFmtId="165" fontId="12" fillId="8" borderId="59" xfId="0" applyNumberFormat="1" applyFont="1" applyFill="1" applyBorder="1" applyAlignment="1">
      <alignment horizontal="center" vertical="top"/>
    </xf>
    <xf numFmtId="165" fontId="12" fillId="8" borderId="28" xfId="0" applyNumberFormat="1" applyFont="1" applyFill="1" applyBorder="1" applyAlignment="1">
      <alignment horizontal="center" vertical="top"/>
    </xf>
    <xf numFmtId="164" fontId="9" fillId="6" borderId="32" xfId="0" applyNumberFormat="1" applyFont="1" applyFill="1" applyBorder="1" applyAlignment="1">
      <alignment horizontal="center" vertical="top"/>
    </xf>
    <xf numFmtId="3" fontId="9" fillId="3" borderId="33" xfId="0" applyNumberFormat="1" applyFont="1" applyFill="1" applyBorder="1" applyAlignment="1">
      <alignment horizontal="center" vertical="top"/>
    </xf>
    <xf numFmtId="165" fontId="2" fillId="6" borderId="50" xfId="0" applyNumberFormat="1" applyFont="1" applyFill="1" applyBorder="1" applyAlignment="1">
      <alignment horizontal="center" vertical="top"/>
    </xf>
    <xf numFmtId="164" fontId="2" fillId="6" borderId="32" xfId="0" applyNumberFormat="1" applyFont="1" applyFill="1" applyBorder="1" applyAlignment="1">
      <alignment horizontal="center" vertical="top" wrapText="1"/>
    </xf>
    <xf numFmtId="165" fontId="2" fillId="6" borderId="42" xfId="0" applyNumberFormat="1" applyFont="1" applyFill="1" applyBorder="1" applyAlignment="1">
      <alignment horizontal="center" vertical="top"/>
    </xf>
    <xf numFmtId="165" fontId="9" fillId="6" borderId="43" xfId="0" applyNumberFormat="1" applyFont="1" applyFill="1" applyBorder="1" applyAlignment="1">
      <alignment horizontal="center" vertical="top"/>
    </xf>
    <xf numFmtId="164" fontId="2" fillId="6" borderId="41" xfId="0" applyNumberFormat="1" applyFont="1" applyFill="1" applyBorder="1" applyAlignment="1">
      <alignment horizontal="center" vertical="top" wrapText="1"/>
    </xf>
    <xf numFmtId="165" fontId="9" fillId="6" borderId="24" xfId="0" applyNumberFormat="1" applyFont="1" applyFill="1" applyBorder="1" applyAlignment="1">
      <alignment horizontal="center" vertical="top"/>
    </xf>
    <xf numFmtId="165" fontId="12" fillId="8" borderId="13" xfId="0" applyNumberFormat="1" applyFont="1" applyFill="1" applyBorder="1" applyAlignment="1">
      <alignment horizontal="center" vertical="top"/>
    </xf>
    <xf numFmtId="164" fontId="2" fillId="6" borderId="13" xfId="0" applyNumberFormat="1" applyFont="1" applyFill="1" applyBorder="1" applyAlignment="1">
      <alignment horizontal="center" vertical="top" wrapText="1"/>
    </xf>
    <xf numFmtId="0" fontId="2" fillId="0" borderId="3"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47" xfId="0" applyFont="1" applyBorder="1" applyAlignment="1">
      <alignment horizontal="center" vertical="center" wrapText="1"/>
    </xf>
    <xf numFmtId="165" fontId="9" fillId="0" borderId="58" xfId="0" applyNumberFormat="1" applyFont="1" applyBorder="1" applyAlignment="1">
      <alignment horizontal="center" vertical="top"/>
    </xf>
    <xf numFmtId="165" fontId="12" fillId="4" borderId="58" xfId="0" applyNumberFormat="1" applyFont="1" applyFill="1" applyBorder="1" applyAlignment="1">
      <alignment horizontal="center" vertical="top"/>
    </xf>
    <xf numFmtId="165" fontId="9" fillId="0" borderId="42" xfId="0" applyNumberFormat="1" applyFont="1" applyBorder="1" applyAlignment="1">
      <alignment horizontal="center" vertical="top"/>
    </xf>
    <xf numFmtId="165" fontId="9" fillId="8" borderId="42" xfId="0" applyNumberFormat="1" applyFont="1" applyFill="1" applyBorder="1" applyAlignment="1">
      <alignment horizontal="center" vertical="top"/>
    </xf>
    <xf numFmtId="165" fontId="12" fillId="4" borderId="42" xfId="0" applyNumberFormat="1" applyFont="1" applyFill="1" applyBorder="1" applyAlignment="1">
      <alignment horizontal="center" vertical="top"/>
    </xf>
    <xf numFmtId="165" fontId="9" fillId="0" borderId="28" xfId="0" applyNumberFormat="1" applyFont="1" applyBorder="1" applyAlignment="1">
      <alignment horizontal="center" vertical="top"/>
    </xf>
    <xf numFmtId="165" fontId="9" fillId="8" borderId="28" xfId="0" applyNumberFormat="1" applyFont="1" applyFill="1" applyBorder="1" applyAlignment="1">
      <alignment horizontal="center" vertical="top"/>
    </xf>
    <xf numFmtId="165" fontId="12" fillId="4" borderId="28" xfId="0" applyNumberFormat="1" applyFont="1" applyFill="1" applyBorder="1" applyAlignment="1">
      <alignment horizontal="center" vertical="top"/>
    </xf>
    <xf numFmtId="3" fontId="9" fillId="3" borderId="15" xfId="0" applyNumberFormat="1" applyFont="1" applyFill="1" applyBorder="1" applyAlignment="1">
      <alignment horizontal="center" vertical="top"/>
    </xf>
    <xf numFmtId="0" fontId="2" fillId="6" borderId="32" xfId="0" applyFont="1" applyFill="1" applyBorder="1" applyAlignment="1">
      <alignment horizontal="left" vertical="top" wrapText="1"/>
    </xf>
    <xf numFmtId="0" fontId="2" fillId="6" borderId="41" xfId="0" applyFont="1" applyFill="1" applyBorder="1" applyAlignment="1">
      <alignment horizontal="left" vertical="top" wrapText="1"/>
    </xf>
    <xf numFmtId="1" fontId="2" fillId="6" borderId="38" xfId="0" applyNumberFormat="1" applyFont="1" applyFill="1" applyBorder="1" applyAlignment="1">
      <alignment horizontal="center" vertical="top" wrapText="1"/>
    </xf>
    <xf numFmtId="3" fontId="2" fillId="6" borderId="4" xfId="0" applyNumberFormat="1" applyFont="1" applyFill="1" applyBorder="1" applyAlignment="1">
      <alignment horizontal="center" vertical="top" wrapText="1"/>
    </xf>
    <xf numFmtId="0" fontId="2" fillId="6" borderId="31" xfId="0" applyFont="1" applyFill="1" applyBorder="1" applyAlignment="1">
      <alignment vertical="top" wrapText="1"/>
    </xf>
    <xf numFmtId="1" fontId="2" fillId="0" borderId="36" xfId="0" applyNumberFormat="1" applyFont="1" applyFill="1" applyBorder="1" applyAlignment="1">
      <alignment horizontal="center" vertical="top" wrapText="1"/>
    </xf>
    <xf numFmtId="165" fontId="2" fillId="6" borderId="7" xfId="0" applyNumberFormat="1" applyFont="1" applyFill="1" applyBorder="1" applyAlignment="1">
      <alignment horizontal="left" vertical="top" wrapText="1"/>
    </xf>
    <xf numFmtId="0" fontId="3" fillId="0" borderId="0" xfId="0" applyFont="1" applyAlignment="1">
      <alignment vertical="center" wrapText="1"/>
    </xf>
    <xf numFmtId="3" fontId="2" fillId="0" borderId="0" xfId="0" applyNumberFormat="1" applyFont="1" applyFill="1" applyBorder="1" applyAlignment="1">
      <alignment horizontal="left" vertical="top" wrapText="1"/>
    </xf>
    <xf numFmtId="3" fontId="9" fillId="6" borderId="37" xfId="0" applyNumberFormat="1" applyFont="1" applyFill="1" applyBorder="1" applyAlignment="1">
      <alignment horizontal="center" vertical="top"/>
    </xf>
    <xf numFmtId="3" fontId="9" fillId="6" borderId="0" xfId="0" applyNumberFormat="1" applyFont="1" applyFill="1" applyBorder="1" applyAlignment="1">
      <alignment horizontal="center" vertical="top"/>
    </xf>
    <xf numFmtId="3" fontId="9" fillId="6" borderId="59" xfId="0" applyNumberFormat="1" applyFont="1" applyFill="1" applyBorder="1" applyAlignment="1">
      <alignment horizontal="center" vertical="top"/>
    </xf>
    <xf numFmtId="3" fontId="9" fillId="3" borderId="51" xfId="0" applyNumberFormat="1" applyFont="1" applyFill="1" applyBorder="1" applyAlignment="1">
      <alignment horizontal="center" vertical="top"/>
    </xf>
    <xf numFmtId="3" fontId="9" fillId="3" borderId="82" xfId="0" applyNumberFormat="1" applyFont="1" applyFill="1" applyBorder="1" applyAlignment="1">
      <alignment horizontal="center" vertical="top"/>
    </xf>
    <xf numFmtId="3" fontId="9" fillId="3" borderId="0" xfId="0" applyNumberFormat="1" applyFont="1" applyFill="1" applyBorder="1" applyAlignment="1">
      <alignment horizontal="center" vertical="top"/>
    </xf>
    <xf numFmtId="3" fontId="12" fillId="3" borderId="80" xfId="0" applyNumberFormat="1" applyFont="1" applyFill="1" applyBorder="1" applyAlignment="1">
      <alignment horizontal="center" vertical="top" wrapText="1"/>
    </xf>
    <xf numFmtId="3" fontId="9" fillId="6" borderId="51" xfId="0" applyNumberFormat="1" applyFont="1" applyFill="1" applyBorder="1" applyAlignment="1">
      <alignment horizontal="center" vertical="top"/>
    </xf>
    <xf numFmtId="3" fontId="9" fillId="6" borderId="53" xfId="0" applyNumberFormat="1" applyFont="1" applyFill="1" applyBorder="1" applyAlignment="1">
      <alignment horizontal="center" vertical="top"/>
    </xf>
    <xf numFmtId="1" fontId="9" fillId="3" borderId="36" xfId="0" applyNumberFormat="1" applyFont="1" applyFill="1" applyBorder="1" applyAlignment="1">
      <alignment horizontal="center" vertical="top" wrapText="1"/>
    </xf>
    <xf numFmtId="1" fontId="16" fillId="6" borderId="38" xfId="0" applyNumberFormat="1" applyFont="1" applyFill="1" applyBorder="1" applyAlignment="1">
      <alignment horizontal="center" vertical="top" wrapText="1"/>
    </xf>
    <xf numFmtId="1" fontId="16" fillId="6" borderId="33" xfId="0" applyNumberFormat="1" applyFont="1" applyFill="1" applyBorder="1" applyAlignment="1">
      <alignment horizontal="center" vertical="top" wrapText="1"/>
    </xf>
    <xf numFmtId="1" fontId="9" fillId="6" borderId="38" xfId="0" applyNumberFormat="1" applyFont="1" applyFill="1" applyBorder="1" applyAlignment="1">
      <alignment horizontal="center" vertical="top" wrapText="1"/>
    </xf>
    <xf numFmtId="1" fontId="9" fillId="6" borderId="36"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xf>
    <xf numFmtId="3" fontId="12" fillId="3" borderId="25" xfId="0" applyNumberFormat="1" applyFont="1" applyFill="1" applyBorder="1" applyAlignment="1">
      <alignment horizontal="center" vertical="top" wrapText="1"/>
    </xf>
    <xf numFmtId="3" fontId="9" fillId="3" borderId="59" xfId="0" applyNumberFormat="1" applyFont="1" applyFill="1" applyBorder="1" applyAlignment="1">
      <alignment horizontal="center" vertical="top"/>
    </xf>
    <xf numFmtId="3" fontId="9" fillId="6" borderId="25" xfId="0" applyNumberFormat="1" applyFont="1" applyFill="1" applyBorder="1" applyAlignment="1">
      <alignment horizontal="center" vertical="top"/>
    </xf>
    <xf numFmtId="1" fontId="2" fillId="6" borderId="15" xfId="0" applyNumberFormat="1" applyFont="1" applyFill="1" applyBorder="1" applyAlignment="1">
      <alignment horizontal="center" vertical="top" wrapText="1"/>
    </xf>
    <xf numFmtId="0" fontId="12" fillId="6" borderId="75" xfId="0" applyFont="1" applyFill="1" applyBorder="1" applyAlignment="1">
      <alignment horizontal="center" vertical="center" wrapText="1"/>
    </xf>
    <xf numFmtId="0" fontId="12" fillId="6" borderId="73" xfId="0" applyFont="1" applyFill="1" applyBorder="1" applyAlignment="1">
      <alignment horizontal="center" vertical="center" wrapText="1"/>
    </xf>
    <xf numFmtId="3" fontId="9" fillId="6" borderId="0" xfId="0" applyNumberFormat="1" applyFont="1" applyFill="1" applyBorder="1" applyAlignment="1">
      <alignment horizontal="center" vertical="center" textRotation="90" wrapText="1"/>
    </xf>
    <xf numFmtId="165" fontId="9" fillId="6" borderId="28" xfId="0" applyNumberFormat="1" applyFont="1" applyFill="1" applyBorder="1" applyAlignment="1">
      <alignment vertical="top" wrapText="1"/>
    </xf>
    <xf numFmtId="165" fontId="9" fillId="6" borderId="13" xfId="0" applyNumberFormat="1" applyFont="1" applyFill="1" applyBorder="1" applyAlignment="1">
      <alignment vertical="top" wrapText="1"/>
    </xf>
    <xf numFmtId="164" fontId="2" fillId="6" borderId="13" xfId="0" applyNumberFormat="1" applyFont="1" applyFill="1" applyBorder="1" applyAlignment="1">
      <alignment vertical="top" wrapText="1"/>
    </xf>
    <xf numFmtId="0" fontId="2" fillId="6" borderId="13" xfId="0" applyFont="1" applyFill="1" applyBorder="1" applyAlignment="1">
      <alignment vertical="top" wrapText="1"/>
    </xf>
    <xf numFmtId="0" fontId="12" fillId="3" borderId="24" xfId="0" applyFont="1" applyFill="1" applyBorder="1" applyAlignment="1">
      <alignment horizontal="left" vertical="top" wrapText="1"/>
    </xf>
    <xf numFmtId="165" fontId="2" fillId="0" borderId="28" xfId="0" applyNumberFormat="1" applyFont="1" applyFill="1" applyBorder="1" applyAlignment="1">
      <alignment vertical="top" wrapText="1"/>
    </xf>
    <xf numFmtId="0" fontId="9" fillId="3" borderId="1" xfId="0" applyFont="1" applyFill="1" applyBorder="1" applyAlignment="1">
      <alignment vertical="top" wrapText="1"/>
    </xf>
    <xf numFmtId="0" fontId="12" fillId="0" borderId="10" xfId="0" applyFont="1" applyBorder="1" applyAlignment="1">
      <alignment vertical="top"/>
    </xf>
    <xf numFmtId="0" fontId="9" fillId="6" borderId="28" xfId="0" applyFont="1" applyFill="1" applyBorder="1" applyAlignment="1">
      <alignment horizontal="center" vertical="center" textRotation="90" wrapText="1"/>
    </xf>
    <xf numFmtId="49" fontId="12" fillId="0" borderId="56" xfId="0" applyNumberFormat="1" applyFont="1" applyBorder="1" applyAlignment="1">
      <alignment horizontal="center" vertical="top"/>
    </xf>
    <xf numFmtId="49" fontId="9" fillId="6" borderId="42" xfId="0" applyNumberFormat="1" applyFont="1" applyFill="1" applyBorder="1" applyAlignment="1">
      <alignment horizontal="center" vertical="top"/>
    </xf>
    <xf numFmtId="0" fontId="13" fillId="6" borderId="73" xfId="0" applyFont="1" applyFill="1" applyBorder="1" applyAlignment="1">
      <alignment horizontal="center" vertical="center" textRotation="90" wrapText="1"/>
    </xf>
    <xf numFmtId="0" fontId="2" fillId="6" borderId="1" xfId="0" applyFont="1" applyFill="1" applyBorder="1" applyAlignment="1">
      <alignment horizontal="left" vertical="top" wrapText="1"/>
    </xf>
    <xf numFmtId="165" fontId="9" fillId="6" borderId="28" xfId="0" applyNumberFormat="1" applyFont="1" applyFill="1" applyBorder="1" applyAlignment="1">
      <alignment horizontal="left" vertical="top" wrapText="1"/>
    </xf>
    <xf numFmtId="0" fontId="9" fillId="0" borderId="0" xfId="0" applyFont="1" applyFill="1" applyBorder="1" applyAlignment="1">
      <alignment horizontal="right" vertical="top"/>
    </xf>
    <xf numFmtId="0" fontId="9" fillId="6" borderId="31" xfId="0" applyFont="1" applyFill="1" applyBorder="1" applyAlignment="1">
      <alignment horizontal="left" vertical="top" wrapText="1"/>
    </xf>
    <xf numFmtId="0" fontId="9" fillId="6" borderId="29" xfId="0" applyFont="1" applyFill="1" applyBorder="1" applyAlignment="1">
      <alignment horizontal="left" vertical="top" wrapText="1"/>
    </xf>
    <xf numFmtId="165" fontId="16" fillId="6" borderId="58" xfId="0" applyNumberFormat="1" applyFont="1" applyFill="1" applyBorder="1" applyAlignment="1">
      <alignment horizontal="center" vertical="top"/>
    </xf>
    <xf numFmtId="165" fontId="16" fillId="6" borderId="20" xfId="0" applyNumberFormat="1" applyFont="1" applyFill="1" applyBorder="1" applyAlignment="1">
      <alignment horizontal="center" vertical="top"/>
    </xf>
    <xf numFmtId="165" fontId="16" fillId="6" borderId="59" xfId="0" applyNumberFormat="1" applyFont="1" applyFill="1" applyBorder="1" applyAlignment="1">
      <alignment horizontal="center" vertical="top"/>
    </xf>
    <xf numFmtId="0" fontId="9" fillId="6" borderId="20" xfId="0" applyFont="1" applyFill="1" applyBorder="1" applyAlignment="1">
      <alignment horizontal="center" vertical="top" wrapText="1"/>
    </xf>
    <xf numFmtId="3" fontId="4" fillId="6" borderId="15" xfId="0" applyNumberFormat="1" applyFont="1" applyFill="1" applyBorder="1" applyAlignment="1">
      <alignment horizontal="center" vertical="top"/>
    </xf>
    <xf numFmtId="165" fontId="2" fillId="6" borderId="48" xfId="0" applyNumberFormat="1" applyFont="1" applyFill="1" applyBorder="1" applyAlignment="1">
      <alignment horizontal="center" vertical="top"/>
    </xf>
    <xf numFmtId="165" fontId="2" fillId="6" borderId="19" xfId="0" applyNumberFormat="1" applyFont="1" applyFill="1" applyBorder="1" applyAlignment="1">
      <alignment horizontal="center" vertical="top"/>
    </xf>
    <xf numFmtId="0" fontId="9" fillId="6" borderId="32" xfId="0" applyFont="1" applyFill="1" applyBorder="1" applyAlignment="1">
      <alignment horizontal="center" vertical="top" wrapText="1"/>
    </xf>
    <xf numFmtId="1" fontId="2" fillId="6" borderId="17" xfId="0" applyNumberFormat="1" applyFont="1" applyFill="1" applyBorder="1" applyAlignment="1">
      <alignment horizontal="center" vertical="top" wrapText="1"/>
    </xf>
    <xf numFmtId="1" fontId="2" fillId="6" borderId="59" xfId="0" applyNumberFormat="1" applyFont="1" applyFill="1" applyBorder="1" applyAlignment="1">
      <alignment horizontal="center" vertical="top" wrapText="1"/>
    </xf>
    <xf numFmtId="1" fontId="2" fillId="6" borderId="33" xfId="0" applyNumberFormat="1" applyFont="1" applyFill="1" applyBorder="1" applyAlignment="1">
      <alignment horizontal="center" vertical="top" wrapText="1"/>
    </xf>
    <xf numFmtId="1" fontId="2" fillId="6" borderId="27" xfId="0" applyNumberFormat="1" applyFont="1" applyFill="1" applyBorder="1" applyAlignment="1">
      <alignment horizontal="center" vertical="top" wrapText="1"/>
    </xf>
    <xf numFmtId="165" fontId="2" fillId="6" borderId="28" xfId="0" applyNumberFormat="1" applyFont="1" applyFill="1" applyBorder="1" applyAlignment="1">
      <alignment vertical="top" wrapText="1"/>
    </xf>
    <xf numFmtId="49" fontId="9" fillId="6" borderId="0" xfId="0" applyNumberFormat="1" applyFont="1" applyFill="1" applyBorder="1" applyAlignment="1">
      <alignment horizontal="center" vertical="top"/>
    </xf>
    <xf numFmtId="0" fontId="2" fillId="6" borderId="48" xfId="0" applyFont="1" applyFill="1" applyBorder="1" applyAlignment="1">
      <alignment horizontal="left" vertical="top" wrapText="1"/>
    </xf>
    <xf numFmtId="164" fontId="2" fillId="6" borderId="19" xfId="0" applyNumberFormat="1" applyFont="1" applyFill="1" applyBorder="1" applyAlignment="1">
      <alignment horizontal="center" vertical="top" wrapText="1"/>
    </xf>
    <xf numFmtId="0" fontId="2" fillId="6" borderId="19" xfId="0" applyFont="1" applyFill="1" applyBorder="1" applyAlignment="1">
      <alignment horizontal="center" vertical="top" wrapText="1"/>
    </xf>
    <xf numFmtId="165" fontId="2" fillId="6" borderId="20" xfId="0" applyNumberFormat="1" applyFont="1" applyFill="1" applyBorder="1" applyAlignment="1">
      <alignment horizontal="center" vertical="top" wrapText="1"/>
    </xf>
    <xf numFmtId="0" fontId="2" fillId="6" borderId="38" xfId="0" applyFont="1" applyFill="1" applyBorder="1" applyAlignment="1">
      <alignment horizontal="center" vertical="top" wrapText="1"/>
    </xf>
    <xf numFmtId="0" fontId="2" fillId="6" borderId="37" xfId="0" applyFont="1" applyFill="1" applyBorder="1" applyAlignment="1">
      <alignment horizontal="center" vertical="top" wrapText="1"/>
    </xf>
    <xf numFmtId="0" fontId="2" fillId="6" borderId="14" xfId="0" applyFont="1" applyFill="1" applyBorder="1" applyAlignment="1">
      <alignment horizontal="center" vertical="top" wrapText="1"/>
    </xf>
    <xf numFmtId="0" fontId="2" fillId="6" borderId="19" xfId="0" applyFont="1" applyFill="1" applyBorder="1" applyAlignment="1">
      <alignment horizontal="center" vertical="top"/>
    </xf>
    <xf numFmtId="165" fontId="2" fillId="6" borderId="58" xfId="0" applyNumberFormat="1" applyFont="1" applyFill="1" applyBorder="1" applyAlignment="1">
      <alignment horizontal="left" vertical="top" wrapText="1"/>
    </xf>
    <xf numFmtId="165" fontId="2" fillId="6" borderId="58" xfId="0" applyNumberFormat="1" applyFont="1" applyFill="1" applyBorder="1" applyAlignment="1">
      <alignment horizontal="center" vertical="top" wrapText="1"/>
    </xf>
    <xf numFmtId="0" fontId="2" fillId="6" borderId="50" xfId="0" applyFont="1" applyFill="1" applyBorder="1" applyAlignment="1">
      <alignment horizontal="left" vertical="top" wrapText="1"/>
    </xf>
    <xf numFmtId="0" fontId="9" fillId="6" borderId="58" xfId="0" applyFont="1" applyFill="1" applyBorder="1" applyAlignment="1">
      <alignment vertical="top" wrapText="1"/>
    </xf>
    <xf numFmtId="3" fontId="2" fillId="6" borderId="40"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2" fillId="6" borderId="29" xfId="0" applyNumberFormat="1" applyFont="1" applyFill="1" applyBorder="1" applyAlignment="1">
      <alignment vertical="top" wrapText="1"/>
    </xf>
    <xf numFmtId="3" fontId="2" fillId="6" borderId="33" xfId="0" applyNumberFormat="1" applyFont="1" applyFill="1" applyBorder="1" applyAlignment="1">
      <alignment horizontal="center" vertical="top"/>
    </xf>
    <xf numFmtId="3" fontId="2" fillId="6" borderId="27" xfId="0" applyNumberFormat="1" applyFont="1" applyFill="1" applyBorder="1" applyAlignment="1">
      <alignment horizontal="center" vertical="top"/>
    </xf>
    <xf numFmtId="165" fontId="20" fillId="6" borderId="18" xfId="0" applyNumberFormat="1" applyFont="1" applyFill="1" applyBorder="1" applyAlignment="1">
      <alignment horizontal="center" vertical="top"/>
    </xf>
    <xf numFmtId="49" fontId="9" fillId="6" borderId="13" xfId="0" applyNumberFormat="1" applyFont="1" applyFill="1" applyBorder="1" applyAlignment="1">
      <alignment horizontal="center" vertical="top"/>
    </xf>
    <xf numFmtId="165" fontId="20" fillId="6" borderId="20" xfId="0" applyNumberFormat="1" applyFont="1" applyFill="1" applyBorder="1" applyAlignment="1">
      <alignment horizontal="center" vertical="top"/>
    </xf>
    <xf numFmtId="0" fontId="2" fillId="6" borderId="29" xfId="0" applyFont="1" applyFill="1" applyBorder="1" applyAlignment="1">
      <alignment vertical="top" wrapText="1"/>
    </xf>
    <xf numFmtId="1" fontId="20" fillId="6" borderId="33" xfId="0" applyNumberFormat="1" applyFont="1" applyFill="1" applyBorder="1" applyAlignment="1">
      <alignment horizontal="center" vertical="top" wrapText="1"/>
    </xf>
    <xf numFmtId="165" fontId="20" fillId="6" borderId="51" xfId="0" applyNumberFormat="1" applyFont="1" applyFill="1" applyBorder="1" applyAlignment="1">
      <alignment horizontal="center" vertical="top"/>
    </xf>
    <xf numFmtId="1" fontId="20" fillId="6" borderId="38" xfId="0" applyNumberFormat="1" applyFont="1" applyFill="1" applyBorder="1" applyAlignment="1">
      <alignment horizontal="center" vertical="top" wrapText="1"/>
    </xf>
    <xf numFmtId="0" fontId="13" fillId="6" borderId="13" xfId="0" applyFont="1" applyFill="1" applyBorder="1" applyAlignment="1">
      <alignment horizontal="center" vertical="center" textRotation="90" wrapText="1"/>
    </xf>
    <xf numFmtId="165" fontId="2" fillId="6" borderId="32" xfId="0" applyNumberFormat="1" applyFont="1" applyFill="1" applyBorder="1" applyAlignment="1">
      <alignment horizontal="left" vertical="top" wrapText="1"/>
    </xf>
    <xf numFmtId="165" fontId="2" fillId="6" borderId="29" xfId="0" applyNumberFormat="1" applyFont="1" applyFill="1" applyBorder="1" applyAlignment="1">
      <alignment horizontal="left" vertical="top" wrapText="1"/>
    </xf>
    <xf numFmtId="3" fontId="2" fillId="6" borderId="37" xfId="0" applyNumberFormat="1" applyFont="1" applyFill="1" applyBorder="1" applyAlignment="1">
      <alignment horizontal="center" vertical="top" wrapText="1"/>
    </xf>
    <xf numFmtId="3" fontId="9" fillId="6" borderId="37" xfId="0" applyNumberFormat="1" applyFont="1" applyFill="1" applyBorder="1" applyAlignment="1">
      <alignment horizontal="center" vertical="top" wrapText="1"/>
    </xf>
    <xf numFmtId="0" fontId="12" fillId="6" borderId="15" xfId="0" applyFont="1" applyFill="1" applyBorder="1" applyAlignment="1">
      <alignment horizontal="center" vertical="center" wrapText="1"/>
    </xf>
    <xf numFmtId="165" fontId="9" fillId="6" borderId="0" xfId="0" applyNumberFormat="1" applyFont="1" applyFill="1" applyBorder="1" applyAlignment="1">
      <alignment horizontal="center" vertical="center"/>
    </xf>
    <xf numFmtId="0" fontId="2" fillId="6" borderId="1" xfId="0" applyFont="1" applyFill="1" applyBorder="1" applyAlignment="1">
      <alignment horizontal="center" vertical="top" wrapText="1"/>
    </xf>
    <xf numFmtId="0" fontId="10" fillId="0" borderId="0" xfId="0" applyFont="1" applyFill="1" applyAlignment="1">
      <alignment vertical="top"/>
    </xf>
    <xf numFmtId="165" fontId="10" fillId="0" borderId="0" xfId="0" applyNumberFormat="1" applyFont="1" applyFill="1" applyAlignment="1">
      <alignment vertical="top" wrapText="1"/>
    </xf>
    <xf numFmtId="165" fontId="2" fillId="0" borderId="58" xfId="0" applyNumberFormat="1" applyFont="1" applyFill="1" applyBorder="1" applyAlignment="1">
      <alignment vertical="top" wrapText="1"/>
    </xf>
    <xf numFmtId="49" fontId="12" fillId="3" borderId="16" xfId="0" applyNumberFormat="1" applyFont="1" applyFill="1" applyBorder="1" applyAlignment="1">
      <alignment vertical="top"/>
    </xf>
    <xf numFmtId="49" fontId="12" fillId="6" borderId="13" xfId="0" applyNumberFormat="1" applyFont="1" applyFill="1" applyBorder="1" applyAlignment="1">
      <alignment vertical="top"/>
    </xf>
    <xf numFmtId="0" fontId="9" fillId="6" borderId="13" xfId="0" applyFont="1" applyFill="1" applyBorder="1" applyAlignment="1">
      <alignment vertical="center" textRotation="90" wrapText="1"/>
    </xf>
    <xf numFmtId="0" fontId="2" fillId="6" borderId="13" xfId="0" applyFont="1" applyFill="1" applyBorder="1" applyAlignment="1">
      <alignment horizontal="center" vertical="center" textRotation="90" wrapText="1"/>
    </xf>
    <xf numFmtId="0" fontId="2" fillId="0" borderId="13" xfId="0" applyFont="1" applyFill="1" applyBorder="1" applyAlignment="1">
      <alignment horizontal="center" vertical="center" textRotation="90" wrapText="1"/>
    </xf>
    <xf numFmtId="49" fontId="12" fillId="3" borderId="13" xfId="0" applyNumberFormat="1" applyFont="1" applyFill="1" applyBorder="1" applyAlignment="1">
      <alignment vertical="top"/>
    </xf>
    <xf numFmtId="0" fontId="12" fillId="6" borderId="1" xfId="0" applyFont="1" applyFill="1" applyBorder="1" applyAlignment="1">
      <alignment vertical="center" textRotation="90" wrapText="1"/>
    </xf>
    <xf numFmtId="0" fontId="12" fillId="6" borderId="16" xfId="0" applyFont="1" applyFill="1" applyBorder="1" applyAlignment="1">
      <alignment vertical="top" wrapText="1"/>
    </xf>
    <xf numFmtId="0" fontId="12" fillId="6" borderId="28" xfId="0" applyFont="1" applyFill="1" applyBorder="1" applyAlignment="1">
      <alignment vertical="top" wrapText="1"/>
    </xf>
    <xf numFmtId="0" fontId="12" fillId="6" borderId="29" xfId="0" applyFont="1" applyFill="1" applyBorder="1" applyAlignment="1">
      <alignment vertical="top" wrapText="1"/>
    </xf>
    <xf numFmtId="3" fontId="12" fillId="6" borderId="33" xfId="0" applyNumberFormat="1" applyFont="1" applyFill="1" applyBorder="1" applyAlignment="1">
      <alignment horizontal="center" vertical="top" wrapText="1"/>
    </xf>
    <xf numFmtId="165" fontId="13" fillId="6" borderId="26" xfId="0" applyNumberFormat="1" applyFont="1" applyFill="1" applyBorder="1" applyAlignment="1">
      <alignment horizontal="center" vertical="center" textRotation="90" wrapText="1"/>
    </xf>
    <xf numFmtId="0" fontId="2" fillId="6" borderId="69" xfId="0" applyFont="1" applyFill="1" applyBorder="1" applyAlignment="1">
      <alignment horizontal="left" vertical="top" wrapText="1"/>
    </xf>
    <xf numFmtId="165" fontId="9" fillId="0" borderId="32" xfId="0" applyNumberFormat="1" applyFont="1" applyFill="1" applyBorder="1" applyAlignment="1">
      <alignment horizontal="center" vertical="top"/>
    </xf>
    <xf numFmtId="165" fontId="20" fillId="6" borderId="0" xfId="0" applyNumberFormat="1" applyFont="1" applyFill="1" applyBorder="1" applyAlignment="1">
      <alignment horizontal="center" vertical="top"/>
    </xf>
    <xf numFmtId="1" fontId="2" fillId="6" borderId="36" xfId="0" applyNumberFormat="1" applyFont="1" applyFill="1" applyBorder="1" applyAlignment="1">
      <alignment horizontal="center" vertical="top" wrapText="1"/>
    </xf>
    <xf numFmtId="165" fontId="13" fillId="6" borderId="0" xfId="0" applyNumberFormat="1" applyFont="1" applyFill="1" applyBorder="1" applyAlignment="1">
      <alignment horizontal="center" vertical="center" textRotation="90" wrapText="1"/>
    </xf>
    <xf numFmtId="3" fontId="9" fillId="6" borderId="80" xfId="0" applyNumberFormat="1" applyFont="1" applyFill="1" applyBorder="1" applyAlignment="1">
      <alignment horizontal="center" vertical="center" textRotation="90" wrapText="1"/>
    </xf>
    <xf numFmtId="3" fontId="12" fillId="6" borderId="28" xfId="0" applyNumberFormat="1" applyFont="1" applyFill="1" applyBorder="1" applyAlignment="1">
      <alignment horizontal="left" vertical="top" wrapText="1"/>
    </xf>
    <xf numFmtId="3" fontId="9" fillId="6" borderId="59" xfId="0" applyNumberFormat="1" applyFont="1" applyFill="1" applyBorder="1" applyAlignment="1">
      <alignment horizontal="center" vertical="center" textRotation="90" wrapText="1"/>
    </xf>
    <xf numFmtId="3" fontId="9" fillId="6" borderId="46" xfId="0" applyNumberFormat="1" applyFont="1" applyFill="1" applyBorder="1" applyAlignment="1">
      <alignment horizontal="center" vertical="top"/>
    </xf>
    <xf numFmtId="3" fontId="9" fillId="6" borderId="6" xfId="0" applyNumberFormat="1" applyFont="1" applyFill="1" applyBorder="1" applyAlignment="1">
      <alignment vertical="top" wrapText="1"/>
    </xf>
    <xf numFmtId="3" fontId="9" fillId="6" borderId="80" xfId="0" applyNumberFormat="1" applyFont="1" applyFill="1" applyBorder="1" applyAlignment="1">
      <alignment horizontal="center" vertical="top"/>
    </xf>
    <xf numFmtId="3" fontId="9" fillId="6" borderId="20" xfId="0" applyNumberFormat="1" applyFont="1" applyFill="1" applyBorder="1" applyAlignment="1">
      <alignment horizontal="center" vertical="top"/>
    </xf>
    <xf numFmtId="49" fontId="9" fillId="6" borderId="59" xfId="0" applyNumberFormat="1" applyFont="1" applyFill="1" applyBorder="1" applyAlignment="1">
      <alignment horizontal="center" vertical="top"/>
    </xf>
    <xf numFmtId="0" fontId="10" fillId="6" borderId="29" xfId="0" applyFont="1" applyFill="1" applyBorder="1" applyAlignment="1">
      <alignment horizontal="left" vertical="top" wrapText="1"/>
    </xf>
    <xf numFmtId="0" fontId="2" fillId="6" borderId="22" xfId="0" applyFont="1" applyFill="1" applyBorder="1" applyAlignment="1">
      <alignment horizontal="left" vertical="top" wrapText="1"/>
    </xf>
    <xf numFmtId="0" fontId="9" fillId="6" borderId="28" xfId="0" applyFont="1" applyFill="1" applyBorder="1" applyAlignment="1">
      <alignment vertical="top" wrapText="1"/>
    </xf>
    <xf numFmtId="3" fontId="9" fillId="3" borderId="25" xfId="0" applyNumberFormat="1" applyFont="1" applyFill="1" applyBorder="1" applyAlignment="1">
      <alignment horizontal="center" vertical="top"/>
    </xf>
    <xf numFmtId="0" fontId="13" fillId="6" borderId="86" xfId="0" applyFont="1" applyFill="1" applyBorder="1" applyAlignment="1">
      <alignment horizontal="center" vertical="center" textRotation="90" wrapText="1"/>
    </xf>
    <xf numFmtId="0" fontId="9" fillId="6" borderId="28" xfId="0" applyFont="1" applyFill="1" applyBorder="1" applyAlignment="1">
      <alignment horizontal="left" vertical="top" wrapText="1"/>
    </xf>
    <xf numFmtId="0" fontId="2" fillId="6" borderId="20" xfId="0" applyFont="1" applyFill="1" applyBorder="1" applyAlignment="1">
      <alignment horizontal="center" vertical="top" wrapText="1"/>
    </xf>
    <xf numFmtId="165" fontId="4" fillId="6" borderId="24" xfId="0" applyNumberFormat="1" applyFont="1" applyFill="1" applyBorder="1" applyAlignment="1">
      <alignment horizontal="left" vertical="top" wrapText="1"/>
    </xf>
    <xf numFmtId="165" fontId="2" fillId="6" borderId="6" xfId="0" applyNumberFormat="1" applyFont="1" applyFill="1" applyBorder="1" applyAlignment="1">
      <alignment horizontal="left" vertical="top" wrapText="1"/>
    </xf>
    <xf numFmtId="0" fontId="9" fillId="6" borderId="46" xfId="0" applyFont="1" applyFill="1" applyBorder="1" applyAlignment="1">
      <alignment horizontal="center" vertical="center"/>
    </xf>
    <xf numFmtId="165" fontId="9" fillId="6" borderId="64" xfId="0" applyNumberFormat="1" applyFont="1" applyFill="1" applyBorder="1" applyAlignment="1">
      <alignment horizontal="center" vertical="center"/>
    </xf>
    <xf numFmtId="165" fontId="9" fillId="3" borderId="13" xfId="0" applyNumberFormat="1" applyFont="1" applyFill="1" applyBorder="1" applyAlignment="1">
      <alignment horizontal="left" vertical="top" wrapText="1"/>
    </xf>
    <xf numFmtId="165" fontId="9" fillId="6" borderId="13" xfId="0" applyNumberFormat="1" applyFont="1" applyFill="1" applyBorder="1" applyAlignment="1">
      <alignment horizontal="left" vertical="top" wrapText="1"/>
    </xf>
    <xf numFmtId="165" fontId="9" fillId="6" borderId="7" xfId="0" applyNumberFormat="1" applyFont="1" applyFill="1" applyBorder="1" applyAlignment="1">
      <alignment vertical="top" wrapText="1"/>
    </xf>
    <xf numFmtId="0" fontId="21" fillId="6" borderId="0" xfId="0" applyFont="1" applyFill="1" applyAlignment="1">
      <alignment vertical="top"/>
    </xf>
    <xf numFmtId="0" fontId="2" fillId="0" borderId="0" xfId="0" applyFont="1" applyFill="1" applyAlignment="1">
      <alignment vertical="top" wrapText="1"/>
    </xf>
    <xf numFmtId="0" fontId="5" fillId="0" borderId="0" xfId="0" applyFont="1" applyFill="1" applyAlignment="1">
      <alignment vertical="top"/>
    </xf>
    <xf numFmtId="0" fontId="18" fillId="0" borderId="0" xfId="0" applyFont="1" applyAlignment="1">
      <alignment horizontal="center" vertical="top" wrapText="1"/>
    </xf>
    <xf numFmtId="49" fontId="12" fillId="6" borderId="15" xfId="0" applyNumberFormat="1" applyFont="1" applyFill="1" applyBorder="1" applyAlignment="1">
      <alignment horizontal="center" vertical="top"/>
    </xf>
    <xf numFmtId="49" fontId="12" fillId="9" borderId="6" xfId="0" applyNumberFormat="1" applyFont="1" applyFill="1" applyBorder="1" applyAlignment="1">
      <alignment horizontal="center" vertical="top"/>
    </xf>
    <xf numFmtId="49" fontId="12" fillId="9" borderId="7" xfId="0" applyNumberFormat="1" applyFont="1" applyFill="1" applyBorder="1" applyAlignment="1">
      <alignment horizontal="center" vertical="top"/>
    </xf>
    <xf numFmtId="49" fontId="12" fillId="2" borderId="24" xfId="0" applyNumberFormat="1" applyFont="1" applyFill="1" applyBorder="1" applyAlignment="1">
      <alignment horizontal="center" vertical="top"/>
    </xf>
    <xf numFmtId="49" fontId="12" fillId="2" borderId="13" xfId="0" applyNumberFormat="1" applyFont="1" applyFill="1" applyBorder="1" applyAlignment="1">
      <alignment horizontal="center" vertical="top"/>
    </xf>
    <xf numFmtId="49" fontId="12" fillId="6" borderId="24" xfId="0" applyNumberFormat="1" applyFont="1" applyFill="1" applyBorder="1" applyAlignment="1">
      <alignment horizontal="center" vertical="top" wrapText="1"/>
    </xf>
    <xf numFmtId="49" fontId="12" fillId="6" borderId="13" xfId="0" applyNumberFormat="1" applyFont="1" applyFill="1" applyBorder="1" applyAlignment="1">
      <alignment horizontal="center" vertical="top" wrapText="1"/>
    </xf>
    <xf numFmtId="49" fontId="12" fillId="6" borderId="25" xfId="0" applyNumberFormat="1" applyFont="1" applyFill="1" applyBorder="1" applyAlignment="1">
      <alignment horizontal="center" vertical="top"/>
    </xf>
    <xf numFmtId="49" fontId="12" fillId="9" borderId="32" xfId="0" applyNumberFormat="1" applyFont="1" applyFill="1" applyBorder="1" applyAlignment="1">
      <alignment horizontal="center" vertical="top"/>
    </xf>
    <xf numFmtId="49" fontId="12" fillId="2" borderId="36" xfId="0" applyNumberFormat="1" applyFont="1" applyFill="1" applyBorder="1" applyAlignment="1">
      <alignment horizontal="center" vertical="top"/>
    </xf>
    <xf numFmtId="49" fontId="12" fillId="6" borderId="13" xfId="0" applyNumberFormat="1" applyFont="1" applyFill="1" applyBorder="1" applyAlignment="1">
      <alignment horizontal="center" vertical="top"/>
    </xf>
    <xf numFmtId="49" fontId="9" fillId="6" borderId="15" xfId="0" applyNumberFormat="1" applyFont="1" applyFill="1" applyBorder="1" applyAlignment="1">
      <alignment horizontal="center" vertical="top"/>
    </xf>
    <xf numFmtId="0" fontId="2" fillId="6" borderId="15" xfId="0" applyFont="1" applyFill="1" applyBorder="1" applyAlignment="1">
      <alignment horizontal="left" vertical="top" wrapText="1"/>
    </xf>
    <xf numFmtId="3" fontId="9" fillId="3" borderId="31" xfId="0" applyNumberFormat="1" applyFont="1" applyFill="1" applyBorder="1" applyAlignment="1">
      <alignment horizontal="left" vertical="top" wrapText="1"/>
    </xf>
    <xf numFmtId="3" fontId="9" fillId="3" borderId="7" xfId="0" applyNumberFormat="1" applyFont="1" applyFill="1" applyBorder="1" applyAlignment="1">
      <alignment horizontal="left" vertical="top" wrapText="1"/>
    </xf>
    <xf numFmtId="0" fontId="9" fillId="6" borderId="7" xfId="0" applyFont="1" applyFill="1" applyBorder="1" applyAlignment="1">
      <alignment horizontal="left" vertical="top" wrapText="1"/>
    </xf>
    <xf numFmtId="49" fontId="12" fillId="6" borderId="24" xfId="0" applyNumberFormat="1" applyFont="1" applyFill="1" applyBorder="1" applyAlignment="1">
      <alignment horizontal="center" vertical="top"/>
    </xf>
    <xf numFmtId="165" fontId="2" fillId="6" borderId="29" xfId="0" applyNumberFormat="1" applyFont="1" applyFill="1" applyBorder="1" applyAlignment="1">
      <alignment vertical="top" wrapText="1"/>
    </xf>
    <xf numFmtId="0" fontId="9" fillId="0" borderId="0" xfId="0" applyFont="1" applyAlignment="1">
      <alignment horizontal="center" vertical="center"/>
    </xf>
    <xf numFmtId="165" fontId="2" fillId="6" borderId="50" xfId="0" applyNumberFormat="1" applyFont="1" applyFill="1" applyBorder="1" applyAlignment="1">
      <alignment vertical="top" wrapText="1"/>
    </xf>
    <xf numFmtId="0" fontId="9" fillId="6" borderId="13" xfId="0" applyFont="1" applyFill="1" applyBorder="1" applyAlignment="1">
      <alignment horizontal="center" vertical="center" textRotation="90" wrapText="1"/>
    </xf>
    <xf numFmtId="3" fontId="2" fillId="6" borderId="16" xfId="0" applyNumberFormat="1" applyFont="1" applyFill="1" applyBorder="1" applyAlignment="1">
      <alignment vertical="top" wrapText="1"/>
    </xf>
    <xf numFmtId="165" fontId="2" fillId="6" borderId="31" xfId="0" applyNumberFormat="1" applyFont="1" applyFill="1" applyBorder="1" applyAlignment="1">
      <alignment horizontal="left" vertical="top" wrapText="1"/>
    </xf>
    <xf numFmtId="0" fontId="12" fillId="6" borderId="13" xfId="0" applyFont="1" applyFill="1" applyBorder="1" applyAlignment="1">
      <alignment vertical="top" wrapText="1"/>
    </xf>
    <xf numFmtId="49" fontId="9" fillId="6" borderId="41" xfId="0" applyNumberFormat="1" applyFont="1" applyFill="1" applyBorder="1" applyAlignment="1">
      <alignment horizontal="center" vertical="top"/>
    </xf>
    <xf numFmtId="0" fontId="9" fillId="6" borderId="4" xfId="0" applyFont="1" applyFill="1" applyBorder="1" applyAlignment="1">
      <alignment horizontal="center" vertical="top" wrapText="1"/>
    </xf>
    <xf numFmtId="3" fontId="9" fillId="6" borderId="4" xfId="0" applyNumberFormat="1" applyFont="1" applyFill="1" applyBorder="1" applyAlignment="1">
      <alignment horizontal="center" vertical="top" wrapText="1"/>
    </xf>
    <xf numFmtId="0" fontId="2" fillId="6" borderId="13" xfId="0" applyFont="1" applyFill="1" applyBorder="1" applyAlignment="1">
      <alignment horizontal="left" vertical="top" wrapText="1"/>
    </xf>
    <xf numFmtId="165" fontId="20" fillId="6" borderId="32" xfId="0" applyNumberFormat="1" applyFont="1" applyFill="1" applyBorder="1" applyAlignment="1">
      <alignment horizontal="center" vertical="top"/>
    </xf>
    <xf numFmtId="165" fontId="9" fillId="6" borderId="32" xfId="0" applyNumberFormat="1" applyFont="1" applyFill="1" applyBorder="1" applyAlignment="1">
      <alignment horizontal="center" vertical="center"/>
    </xf>
    <xf numFmtId="165" fontId="9" fillId="6" borderId="32" xfId="0" applyNumberFormat="1" applyFont="1" applyFill="1" applyBorder="1" applyAlignment="1">
      <alignment vertical="top"/>
    </xf>
    <xf numFmtId="165" fontId="9" fillId="0" borderId="64" xfId="0" applyNumberFormat="1" applyFont="1" applyBorder="1" applyAlignment="1">
      <alignment horizontal="center" vertical="top"/>
    </xf>
    <xf numFmtId="3" fontId="9" fillId="6" borderId="26" xfId="0" applyNumberFormat="1" applyFont="1" applyFill="1" applyBorder="1" applyAlignment="1">
      <alignment horizontal="center" vertical="top"/>
    </xf>
    <xf numFmtId="3" fontId="9" fillId="6" borderId="38" xfId="0" applyNumberFormat="1" applyFont="1" applyFill="1" applyBorder="1" applyAlignment="1">
      <alignment horizontal="center" vertical="top"/>
    </xf>
    <xf numFmtId="3" fontId="9" fillId="0" borderId="25" xfId="0" applyNumberFormat="1" applyFont="1" applyBorder="1" applyAlignment="1">
      <alignment vertical="top"/>
    </xf>
    <xf numFmtId="3" fontId="9" fillId="0" borderId="23" xfId="0" applyNumberFormat="1" applyFont="1" applyBorder="1" applyAlignment="1">
      <alignment vertical="top"/>
    </xf>
    <xf numFmtId="165" fontId="9" fillId="0" borderId="41" xfId="0" applyNumberFormat="1" applyFont="1" applyFill="1" applyBorder="1" applyAlignment="1">
      <alignment horizontal="center" vertical="top"/>
    </xf>
    <xf numFmtId="165" fontId="9" fillId="6" borderId="41" xfId="0" applyNumberFormat="1" applyFont="1" applyFill="1" applyBorder="1" applyAlignment="1">
      <alignment horizontal="center" vertical="center"/>
    </xf>
    <xf numFmtId="165" fontId="2" fillId="6" borderId="75" xfId="0" applyNumberFormat="1" applyFont="1" applyFill="1" applyBorder="1" applyAlignment="1">
      <alignment horizontal="center" vertical="top"/>
    </xf>
    <xf numFmtId="165" fontId="2" fillId="6" borderId="73" xfId="0" applyNumberFormat="1" applyFont="1" applyFill="1" applyBorder="1" applyAlignment="1">
      <alignment horizontal="center" vertical="top"/>
    </xf>
    <xf numFmtId="165" fontId="9" fillId="0" borderId="13" xfId="0" applyNumberFormat="1" applyFont="1" applyFill="1" applyBorder="1" applyAlignment="1">
      <alignment horizontal="center" vertical="top"/>
    </xf>
    <xf numFmtId="165" fontId="9" fillId="6" borderId="13" xfId="0" applyNumberFormat="1" applyFont="1" applyFill="1" applyBorder="1" applyAlignment="1">
      <alignment horizontal="center" vertical="center"/>
    </xf>
    <xf numFmtId="165" fontId="20" fillId="6" borderId="13" xfId="0" applyNumberFormat="1" applyFont="1" applyFill="1" applyBorder="1" applyAlignment="1">
      <alignment horizontal="center" vertical="top"/>
    </xf>
    <xf numFmtId="165" fontId="20" fillId="6" borderId="41" xfId="0" applyNumberFormat="1" applyFont="1" applyFill="1" applyBorder="1" applyAlignment="1">
      <alignment horizontal="center" vertical="top"/>
    </xf>
    <xf numFmtId="165" fontId="9" fillId="6" borderId="41" xfId="0" applyNumberFormat="1" applyFont="1" applyFill="1" applyBorder="1" applyAlignment="1">
      <alignment vertical="top"/>
    </xf>
    <xf numFmtId="165" fontId="9" fillId="6" borderId="13" xfId="0" applyNumberFormat="1" applyFont="1" applyFill="1" applyBorder="1" applyAlignment="1">
      <alignment vertical="top"/>
    </xf>
    <xf numFmtId="165" fontId="9" fillId="0" borderId="43" xfId="0" applyNumberFormat="1" applyFont="1" applyBorder="1" applyAlignment="1">
      <alignment horizontal="center" vertical="top"/>
    </xf>
    <xf numFmtId="165" fontId="9" fillId="0" borderId="24" xfId="0" applyNumberFormat="1" applyFont="1" applyBorder="1" applyAlignment="1">
      <alignment horizontal="center" vertical="top"/>
    </xf>
    <xf numFmtId="165" fontId="2" fillId="6" borderId="42" xfId="0" applyNumberFormat="1" applyFont="1" applyFill="1" applyBorder="1" applyAlignment="1">
      <alignment horizontal="center" vertical="top" wrapText="1"/>
    </xf>
    <xf numFmtId="165" fontId="9" fillId="6" borderId="43" xfId="0" applyNumberFormat="1" applyFont="1" applyFill="1" applyBorder="1" applyAlignment="1">
      <alignment horizontal="center" vertical="center"/>
    </xf>
    <xf numFmtId="165" fontId="9" fillId="6" borderId="80" xfId="0" applyNumberFormat="1" applyFont="1" applyFill="1" applyBorder="1" applyAlignment="1">
      <alignment horizontal="center" vertical="center"/>
    </xf>
    <xf numFmtId="165" fontId="2" fillId="6" borderId="42" xfId="0" applyNumberFormat="1" applyFont="1" applyFill="1" applyBorder="1" applyAlignment="1">
      <alignment horizontal="left" vertical="top" wrapText="1"/>
    </xf>
    <xf numFmtId="165" fontId="2" fillId="6" borderId="28" xfId="0" applyNumberFormat="1" applyFont="1" applyFill="1" applyBorder="1" applyAlignment="1">
      <alignment horizontal="center" vertical="top" wrapText="1"/>
    </xf>
    <xf numFmtId="165" fontId="9" fillId="6" borderId="24" xfId="0" applyNumberFormat="1" applyFont="1" applyFill="1" applyBorder="1" applyAlignment="1">
      <alignment horizontal="center" vertical="center"/>
    </xf>
    <xf numFmtId="165" fontId="16" fillId="6" borderId="28" xfId="0" applyNumberFormat="1" applyFont="1" applyFill="1" applyBorder="1" applyAlignment="1">
      <alignment horizontal="center" vertical="top"/>
    </xf>
    <xf numFmtId="165" fontId="2" fillId="6" borderId="28" xfId="0" applyNumberFormat="1" applyFont="1" applyFill="1" applyBorder="1" applyAlignment="1">
      <alignment horizontal="left" vertical="top" wrapText="1"/>
    </xf>
    <xf numFmtId="3" fontId="12" fillId="3" borderId="40" xfId="0" applyNumberFormat="1" applyFont="1" applyFill="1" applyBorder="1" applyAlignment="1">
      <alignment horizontal="center" vertical="top" wrapText="1"/>
    </xf>
    <xf numFmtId="3" fontId="9" fillId="3" borderId="40" xfId="0" applyNumberFormat="1" applyFont="1" applyFill="1" applyBorder="1" applyAlignment="1">
      <alignment horizontal="center" vertical="top"/>
    </xf>
    <xf numFmtId="3" fontId="9" fillId="6" borderId="23" xfId="0" applyNumberFormat="1" applyFont="1" applyFill="1" applyBorder="1" applyAlignment="1">
      <alignment horizontal="center" vertical="top"/>
    </xf>
    <xf numFmtId="0" fontId="2" fillId="6" borderId="15" xfId="0" applyFont="1" applyFill="1" applyBorder="1" applyAlignment="1">
      <alignment horizontal="center" vertical="top" wrapText="1"/>
    </xf>
    <xf numFmtId="3" fontId="9" fillId="3" borderId="74" xfId="0" applyNumberFormat="1" applyFont="1" applyFill="1" applyBorder="1" applyAlignment="1">
      <alignment horizontal="center" vertical="top"/>
    </xf>
    <xf numFmtId="49" fontId="9" fillId="6" borderId="36" xfId="0" applyNumberFormat="1" applyFont="1" applyFill="1" applyBorder="1" applyAlignment="1">
      <alignment horizontal="center" vertical="top"/>
    </xf>
    <xf numFmtId="49" fontId="9" fillId="6" borderId="33" xfId="0" applyNumberFormat="1" applyFont="1" applyFill="1" applyBorder="1" applyAlignment="1">
      <alignment horizontal="center" vertical="top"/>
    </xf>
    <xf numFmtId="3" fontId="9" fillId="6" borderId="15" xfId="0" applyNumberFormat="1" applyFont="1" applyFill="1" applyBorder="1" applyAlignment="1">
      <alignment horizontal="center" vertical="top" wrapText="1"/>
    </xf>
    <xf numFmtId="49" fontId="12" fillId="9" borderId="7" xfId="0" applyNumberFormat="1" applyFont="1" applyFill="1" applyBorder="1" applyAlignment="1">
      <alignment horizontal="center" vertical="top"/>
    </xf>
    <xf numFmtId="49" fontId="12" fillId="2" borderId="13" xfId="0" applyNumberFormat="1" applyFont="1" applyFill="1" applyBorder="1" applyAlignment="1">
      <alignment horizontal="center" vertical="top"/>
    </xf>
    <xf numFmtId="49" fontId="12" fillId="6" borderId="13" xfId="0" applyNumberFormat="1" applyFont="1" applyFill="1" applyBorder="1" applyAlignment="1">
      <alignment horizontal="center" vertical="top"/>
    </xf>
    <xf numFmtId="1" fontId="9" fillId="6" borderId="33" xfId="0" applyNumberFormat="1" applyFont="1" applyFill="1" applyBorder="1" applyAlignment="1">
      <alignment horizontal="center" vertical="top" wrapText="1"/>
    </xf>
    <xf numFmtId="1" fontId="9" fillId="6" borderId="28" xfId="0" applyNumberFormat="1" applyFont="1" applyFill="1" applyBorder="1" applyAlignment="1">
      <alignment horizontal="center" vertical="top" wrapText="1"/>
    </xf>
    <xf numFmtId="0" fontId="2" fillId="6" borderId="28" xfId="0" applyFont="1" applyFill="1" applyBorder="1" applyAlignment="1">
      <alignment horizontal="left" vertical="top" wrapText="1"/>
    </xf>
    <xf numFmtId="49" fontId="4" fillId="6" borderId="15" xfId="0" applyNumberFormat="1" applyFont="1" applyFill="1" applyBorder="1" applyAlignment="1">
      <alignment horizontal="center" vertical="top"/>
    </xf>
    <xf numFmtId="0" fontId="2" fillId="6" borderId="32" xfId="0" applyFont="1" applyFill="1" applyBorder="1" applyAlignment="1">
      <alignment horizontal="center" vertical="top" wrapText="1"/>
    </xf>
    <xf numFmtId="1" fontId="2" fillId="6" borderId="15" xfId="0" applyNumberFormat="1" applyFont="1" applyFill="1" applyBorder="1" applyAlignment="1">
      <alignment horizontal="left" vertical="top" wrapText="1"/>
    </xf>
    <xf numFmtId="49" fontId="4" fillId="9" borderId="57" xfId="0" applyNumberFormat="1" applyFont="1" applyFill="1" applyBorder="1" applyAlignment="1">
      <alignment horizontal="center" vertical="top"/>
    </xf>
    <xf numFmtId="49" fontId="4" fillId="2" borderId="22" xfId="0" applyNumberFormat="1" applyFont="1" applyFill="1" applyBorder="1" applyAlignment="1">
      <alignment horizontal="center" vertical="top"/>
    </xf>
    <xf numFmtId="165" fontId="4" fillId="2" borderId="57" xfId="0" applyNumberFormat="1" applyFont="1" applyFill="1" applyBorder="1" applyAlignment="1">
      <alignment horizontal="center" vertical="top"/>
    </xf>
    <xf numFmtId="165" fontId="4" fillId="2" borderId="22" xfId="0" applyNumberFormat="1" applyFont="1" applyFill="1" applyBorder="1" applyAlignment="1">
      <alignment horizontal="center" vertical="top"/>
    </xf>
    <xf numFmtId="165" fontId="4" fillId="2" borderId="30" xfId="0" applyNumberFormat="1" applyFont="1" applyFill="1" applyBorder="1" applyAlignment="1">
      <alignment horizontal="center" vertical="top"/>
    </xf>
    <xf numFmtId="49" fontId="4" fillId="9" borderId="34" xfId="0" applyNumberFormat="1" applyFont="1" applyFill="1" applyBorder="1" applyAlignment="1">
      <alignment horizontal="center" vertical="top"/>
    </xf>
    <xf numFmtId="165" fontId="4" fillId="9" borderId="35" xfId="0" applyNumberFormat="1" applyFont="1" applyFill="1" applyBorder="1" applyAlignment="1">
      <alignment horizontal="center" vertical="top"/>
    </xf>
    <xf numFmtId="165" fontId="4" fillId="9" borderId="3" xfId="0" applyNumberFormat="1" applyFont="1" applyFill="1" applyBorder="1" applyAlignment="1">
      <alignment horizontal="center" vertical="top"/>
    </xf>
    <xf numFmtId="165" fontId="4" fillId="9" borderId="55" xfId="0" applyNumberFormat="1" applyFont="1" applyFill="1" applyBorder="1" applyAlignment="1">
      <alignment horizontal="center" vertical="top"/>
    </xf>
    <xf numFmtId="49" fontId="4" fillId="4" borderId="34" xfId="0" applyNumberFormat="1" applyFont="1" applyFill="1" applyBorder="1" applyAlignment="1">
      <alignment horizontal="center" vertical="top"/>
    </xf>
    <xf numFmtId="165" fontId="4" fillId="4" borderId="57" xfId="0" applyNumberFormat="1" applyFont="1" applyFill="1" applyBorder="1" applyAlignment="1">
      <alignment horizontal="center" vertical="top"/>
    </xf>
    <xf numFmtId="165" fontId="4" fillId="4" borderId="22" xfId="0" applyNumberFormat="1" applyFont="1" applyFill="1" applyBorder="1" applyAlignment="1">
      <alignment horizontal="center" vertical="top"/>
    </xf>
    <xf numFmtId="165" fontId="4" fillId="4" borderId="30" xfId="0" applyNumberFormat="1" applyFont="1" applyFill="1" applyBorder="1" applyAlignment="1">
      <alignment horizontal="center" vertical="top"/>
    </xf>
    <xf numFmtId="49" fontId="4" fillId="0" borderId="0" xfId="0" applyNumberFormat="1" applyFont="1" applyFill="1" applyBorder="1" applyAlignment="1">
      <alignment horizontal="center" vertical="top" wrapText="1"/>
    </xf>
    <xf numFmtId="0" fontId="2" fillId="0" borderId="0" xfId="0" applyFont="1" applyFill="1" applyBorder="1" applyAlignment="1">
      <alignment horizontal="center" vertical="top"/>
    </xf>
    <xf numFmtId="0" fontId="2" fillId="0" borderId="35" xfId="0" applyFont="1" applyBorder="1" applyAlignment="1">
      <alignment horizontal="center" vertical="center" wrapText="1"/>
    </xf>
    <xf numFmtId="165" fontId="4" fillId="4" borderId="47" xfId="0" applyNumberFormat="1" applyFont="1" applyFill="1" applyBorder="1" applyAlignment="1">
      <alignment horizontal="center" vertical="top"/>
    </xf>
    <xf numFmtId="165" fontId="4" fillId="4" borderId="10" xfId="0" applyNumberFormat="1" applyFont="1" applyFill="1" applyBorder="1" applyAlignment="1">
      <alignment horizontal="center" vertical="top"/>
    </xf>
    <xf numFmtId="165" fontId="4" fillId="4" borderId="56" xfId="0" applyNumberFormat="1" applyFont="1" applyFill="1" applyBorder="1" applyAlignment="1">
      <alignment horizontal="center" vertical="top"/>
    </xf>
    <xf numFmtId="165" fontId="4" fillId="8" borderId="58" xfId="0" applyNumberFormat="1" applyFont="1" applyFill="1" applyBorder="1" applyAlignment="1">
      <alignment horizontal="center" vertical="top"/>
    </xf>
    <xf numFmtId="165" fontId="4" fillId="8" borderId="28" xfId="0" applyNumberFormat="1" applyFont="1" applyFill="1" applyBorder="1" applyAlignment="1">
      <alignment horizontal="center" vertical="top"/>
    </xf>
    <xf numFmtId="165" fontId="4" fillId="8" borderId="42" xfId="0" applyNumberFormat="1" applyFont="1" applyFill="1" applyBorder="1" applyAlignment="1">
      <alignment horizontal="center" vertical="top"/>
    </xf>
    <xf numFmtId="165" fontId="2" fillId="0" borderId="58" xfId="0" applyNumberFormat="1" applyFont="1" applyBorder="1" applyAlignment="1">
      <alignment horizontal="center" vertical="top"/>
    </xf>
    <xf numFmtId="165" fontId="2" fillId="0" borderId="28" xfId="0" applyNumberFormat="1" applyFont="1" applyBorder="1" applyAlignment="1">
      <alignment horizontal="center" vertical="top"/>
    </xf>
    <xf numFmtId="165" fontId="2" fillId="0" borderId="42" xfId="0" applyNumberFormat="1" applyFont="1" applyBorder="1" applyAlignment="1">
      <alignment horizontal="center" vertical="top"/>
    </xf>
    <xf numFmtId="164" fontId="2" fillId="0" borderId="0" xfId="0" applyNumberFormat="1" applyFont="1" applyAlignment="1">
      <alignment vertical="top"/>
    </xf>
    <xf numFmtId="165" fontId="2" fillId="0" borderId="48" xfId="0" applyNumberFormat="1" applyFont="1" applyBorder="1" applyAlignment="1">
      <alignment horizontal="center" vertical="top" wrapText="1"/>
    </xf>
    <xf numFmtId="165" fontId="2" fillId="0" borderId="1" xfId="0" applyNumberFormat="1" applyFont="1" applyBorder="1" applyAlignment="1">
      <alignment horizontal="center" vertical="top" wrapText="1"/>
    </xf>
    <xf numFmtId="165" fontId="2" fillId="0" borderId="52" xfId="0" applyNumberFormat="1" applyFont="1" applyBorder="1" applyAlignment="1">
      <alignment horizontal="center" vertical="top" wrapText="1"/>
    </xf>
    <xf numFmtId="165" fontId="2" fillId="8" borderId="58" xfId="0" applyNumberFormat="1" applyFont="1" applyFill="1" applyBorder="1" applyAlignment="1">
      <alignment horizontal="center" vertical="top"/>
    </xf>
    <xf numFmtId="165" fontId="2" fillId="8" borderId="28" xfId="0" applyNumberFormat="1" applyFont="1" applyFill="1" applyBorder="1" applyAlignment="1">
      <alignment horizontal="center" vertical="top"/>
    </xf>
    <xf numFmtId="165" fontId="2" fillId="8" borderId="42" xfId="0" applyNumberFormat="1" applyFont="1" applyFill="1" applyBorder="1" applyAlignment="1">
      <alignment horizontal="center" vertical="top"/>
    </xf>
    <xf numFmtId="165" fontId="8" fillId="6" borderId="42" xfId="0" applyNumberFormat="1" applyFont="1" applyFill="1" applyBorder="1" applyAlignment="1">
      <alignment horizontal="center" vertical="top"/>
    </xf>
    <xf numFmtId="3" fontId="8" fillId="6" borderId="36" xfId="0" applyNumberFormat="1" applyFont="1" applyFill="1" applyBorder="1" applyAlignment="1">
      <alignment horizontal="center" vertical="top"/>
    </xf>
    <xf numFmtId="3" fontId="9" fillId="6" borderId="84" xfId="0" applyNumberFormat="1" applyFont="1" applyFill="1" applyBorder="1" applyAlignment="1">
      <alignment horizontal="center" vertical="top" wrapText="1"/>
    </xf>
    <xf numFmtId="165" fontId="9" fillId="6" borderId="87" xfId="0" applyNumberFormat="1" applyFont="1" applyFill="1" applyBorder="1" applyAlignment="1">
      <alignment horizontal="center" vertical="top"/>
    </xf>
    <xf numFmtId="165" fontId="9" fillId="6" borderId="76" xfId="0" applyNumberFormat="1" applyFont="1" applyFill="1" applyBorder="1" applyAlignment="1">
      <alignment horizontal="center" vertical="top"/>
    </xf>
    <xf numFmtId="165" fontId="9" fillId="6" borderId="88" xfId="0" applyNumberFormat="1" applyFont="1" applyFill="1" applyBorder="1" applyAlignment="1">
      <alignment horizontal="center" vertical="top"/>
    </xf>
    <xf numFmtId="3" fontId="9" fillId="6" borderId="60" xfId="0" applyNumberFormat="1" applyFont="1" applyFill="1" applyBorder="1" applyAlignment="1">
      <alignment horizontal="center" vertical="top" wrapText="1"/>
    </xf>
    <xf numFmtId="165" fontId="9" fillId="6" borderId="63" xfId="0" applyNumberFormat="1" applyFont="1" applyFill="1" applyBorder="1" applyAlignment="1">
      <alignment horizontal="center" vertical="top"/>
    </xf>
    <xf numFmtId="165" fontId="9" fillId="6" borderId="61" xfId="0" applyNumberFormat="1" applyFont="1" applyFill="1" applyBorder="1" applyAlignment="1">
      <alignment horizontal="center" vertical="top"/>
    </xf>
    <xf numFmtId="165" fontId="9" fillId="6" borderId="89" xfId="0" applyNumberFormat="1" applyFont="1" applyFill="1" applyBorder="1" applyAlignment="1">
      <alignment horizontal="center" vertical="top"/>
    </xf>
    <xf numFmtId="165" fontId="9" fillId="6" borderId="82" xfId="0" applyNumberFormat="1" applyFont="1" applyFill="1" applyBorder="1" applyAlignment="1">
      <alignment horizontal="center" vertical="top"/>
    </xf>
    <xf numFmtId="165" fontId="8" fillId="6" borderId="76" xfId="0" applyNumberFormat="1" applyFont="1" applyFill="1" applyBorder="1" applyAlignment="1">
      <alignment horizontal="center" vertical="top"/>
    </xf>
    <xf numFmtId="165" fontId="8" fillId="6" borderId="88" xfId="0" applyNumberFormat="1" applyFont="1" applyFill="1" applyBorder="1" applyAlignment="1">
      <alignment horizontal="center" vertical="top"/>
    </xf>
    <xf numFmtId="165" fontId="8" fillId="6" borderId="85" xfId="0" applyNumberFormat="1" applyFont="1" applyFill="1" applyBorder="1" applyAlignment="1">
      <alignment horizontal="center" vertical="top"/>
    </xf>
    <xf numFmtId="3" fontId="2" fillId="0" borderId="0" xfId="0" applyNumberFormat="1" applyFont="1" applyBorder="1" applyAlignment="1">
      <alignment vertical="top"/>
    </xf>
    <xf numFmtId="0" fontId="2" fillId="0" borderId="72" xfId="0" applyFont="1" applyBorder="1" applyAlignment="1">
      <alignment horizontal="center" vertical="center" textRotation="90"/>
    </xf>
    <xf numFmtId="0" fontId="2" fillId="0" borderId="2" xfId="0" applyFont="1" applyBorder="1" applyAlignment="1">
      <alignment horizontal="center" vertical="center" textRotation="90"/>
    </xf>
    <xf numFmtId="0" fontId="2" fillId="6" borderId="58" xfId="0" applyFont="1" applyFill="1" applyBorder="1" applyAlignment="1">
      <alignment horizontal="left" vertical="top" wrapText="1"/>
    </xf>
    <xf numFmtId="0" fontId="18" fillId="0" borderId="0" xfId="0" applyFont="1" applyAlignment="1">
      <alignment horizontal="center" vertical="top" wrapText="1"/>
    </xf>
    <xf numFmtId="0" fontId="22" fillId="0" borderId="0" xfId="0" applyFont="1"/>
    <xf numFmtId="0" fontId="2" fillId="0" borderId="0" xfId="0" applyFont="1" applyFill="1" applyAlignment="1">
      <alignment vertical="top"/>
    </xf>
    <xf numFmtId="0" fontId="2" fillId="0" borderId="0" xfId="0" applyFont="1" applyFill="1" applyBorder="1" applyAlignment="1">
      <alignment vertical="top"/>
    </xf>
    <xf numFmtId="0" fontId="2" fillId="0" borderId="0" xfId="0" applyFont="1" applyFill="1" applyAlignment="1">
      <alignment horizontal="left" vertical="top"/>
    </xf>
    <xf numFmtId="0" fontId="5" fillId="0" borderId="0" xfId="0" applyFont="1"/>
    <xf numFmtId="49" fontId="4" fillId="9" borderId="12" xfId="0" applyNumberFormat="1" applyFont="1" applyFill="1" applyBorder="1" applyAlignment="1">
      <alignment horizontal="center" vertical="top" wrapText="1"/>
    </xf>
    <xf numFmtId="49" fontId="4" fillId="9" borderId="7" xfId="0" applyNumberFormat="1" applyFont="1" applyFill="1" applyBorder="1" applyAlignment="1">
      <alignment horizontal="center" vertical="top"/>
    </xf>
    <xf numFmtId="49" fontId="4" fillId="2" borderId="13" xfId="0" applyNumberFormat="1" applyFont="1" applyFill="1" applyBorder="1" applyAlignment="1">
      <alignment horizontal="center" vertical="top"/>
    </xf>
    <xf numFmtId="3" fontId="4" fillId="8" borderId="13" xfId="0" applyNumberFormat="1" applyFont="1" applyFill="1" applyBorder="1" applyAlignment="1">
      <alignment horizontal="center" vertical="top"/>
    </xf>
    <xf numFmtId="1" fontId="2" fillId="3" borderId="17" xfId="0" applyNumberFormat="1" applyFont="1" applyFill="1" applyBorder="1" applyAlignment="1">
      <alignment horizontal="center" vertical="top" wrapText="1"/>
    </xf>
    <xf numFmtId="49" fontId="4" fillId="6" borderId="13" xfId="0" applyNumberFormat="1" applyFont="1" applyFill="1" applyBorder="1" applyAlignment="1">
      <alignment horizontal="center" vertical="top"/>
    </xf>
    <xf numFmtId="1" fontId="2" fillId="3" borderId="15" xfId="0" applyNumberFormat="1" applyFont="1" applyFill="1" applyBorder="1" applyAlignment="1">
      <alignment horizontal="center" vertical="top" wrapText="1"/>
    </xf>
    <xf numFmtId="164" fontId="2" fillId="0" borderId="0" xfId="0" applyNumberFormat="1" applyFont="1" applyFill="1" applyBorder="1" applyAlignment="1">
      <alignment vertical="top"/>
    </xf>
    <xf numFmtId="49" fontId="4" fillId="8" borderId="36" xfId="0" applyNumberFormat="1" applyFont="1" applyFill="1" applyBorder="1" applyAlignment="1">
      <alignment horizontal="center" vertical="top"/>
    </xf>
    <xf numFmtId="49" fontId="4" fillId="6" borderId="28" xfId="0" applyNumberFormat="1" applyFont="1" applyFill="1" applyBorder="1" applyAlignment="1">
      <alignment vertical="top"/>
    </xf>
    <xf numFmtId="49" fontId="4" fillId="6" borderId="16" xfId="0" applyNumberFormat="1" applyFont="1" applyFill="1" applyBorder="1" applyAlignment="1">
      <alignment vertical="top"/>
    </xf>
    <xf numFmtId="1" fontId="20" fillId="6" borderId="17" xfId="0" applyNumberFormat="1" applyFont="1" applyFill="1" applyBorder="1" applyAlignment="1">
      <alignment horizontal="center" vertical="top" wrapText="1"/>
    </xf>
    <xf numFmtId="0" fontId="5" fillId="0" borderId="0" xfId="0" applyFont="1" applyAlignment="1">
      <alignment vertical="top" wrapText="1"/>
    </xf>
    <xf numFmtId="1" fontId="20" fillId="6" borderId="27" xfId="0" applyNumberFormat="1" applyFont="1" applyFill="1" applyBorder="1" applyAlignment="1">
      <alignment horizontal="center" vertical="top" wrapText="1"/>
    </xf>
    <xf numFmtId="165" fontId="2" fillId="0" borderId="0" xfId="0" applyNumberFormat="1" applyFont="1" applyFill="1" applyBorder="1" applyAlignment="1">
      <alignment vertical="top"/>
    </xf>
    <xf numFmtId="1" fontId="2" fillId="6" borderId="13" xfId="0" applyNumberFormat="1" applyFont="1" applyFill="1" applyBorder="1" applyAlignment="1">
      <alignment horizontal="center" vertical="top" wrapText="1"/>
    </xf>
    <xf numFmtId="1" fontId="2" fillId="0" borderId="15" xfId="0" applyNumberFormat="1" applyFont="1" applyFill="1" applyBorder="1" applyAlignment="1">
      <alignment horizontal="center" vertical="top" wrapText="1"/>
    </xf>
    <xf numFmtId="1" fontId="2" fillId="0" borderId="74" xfId="0" applyNumberFormat="1" applyFont="1" applyFill="1" applyBorder="1" applyAlignment="1">
      <alignment horizontal="center" vertical="top" wrapText="1"/>
    </xf>
    <xf numFmtId="1" fontId="2" fillId="0" borderId="62" xfId="0" applyNumberFormat="1" applyFont="1" applyFill="1" applyBorder="1" applyAlignment="1">
      <alignment horizontal="center" vertical="top" wrapText="1"/>
    </xf>
    <xf numFmtId="49" fontId="4" fillId="9" borderId="8" xfId="0" applyNumberFormat="1" applyFont="1" applyFill="1" applyBorder="1" applyAlignment="1">
      <alignment horizontal="center" vertical="top"/>
    </xf>
    <xf numFmtId="3" fontId="4" fillId="8" borderId="49" xfId="0" applyNumberFormat="1" applyFont="1" applyFill="1" applyBorder="1" applyAlignment="1">
      <alignment horizontal="center" vertical="top"/>
    </xf>
    <xf numFmtId="49" fontId="4" fillId="8" borderId="26" xfId="0" applyNumberFormat="1" applyFont="1" applyFill="1" applyBorder="1" applyAlignment="1">
      <alignment horizontal="center" vertical="top" wrapText="1"/>
    </xf>
    <xf numFmtId="3" fontId="4" fillId="8" borderId="26" xfId="0" applyNumberFormat="1" applyFont="1" applyFill="1" applyBorder="1" applyAlignment="1">
      <alignment horizontal="right" vertical="top"/>
    </xf>
    <xf numFmtId="49" fontId="2" fillId="8" borderId="30" xfId="0" applyNumberFormat="1" applyFont="1" applyFill="1" applyBorder="1" applyAlignment="1">
      <alignment horizontal="center" vertical="top" wrapText="1"/>
    </xf>
    <xf numFmtId="0" fontId="24" fillId="8" borderId="26" xfId="0" applyFont="1" applyFill="1" applyBorder="1" applyAlignment="1">
      <alignment horizontal="center" vertical="top"/>
    </xf>
    <xf numFmtId="165" fontId="4" fillId="8" borderId="39" xfId="0" applyNumberFormat="1" applyFont="1" applyFill="1" applyBorder="1" applyAlignment="1">
      <alignment horizontal="center" vertical="top"/>
    </xf>
    <xf numFmtId="0" fontId="2" fillId="8" borderId="57" xfId="0" applyFont="1" applyFill="1" applyBorder="1" applyAlignment="1">
      <alignment vertical="top" wrapText="1"/>
    </xf>
    <xf numFmtId="3" fontId="2" fillId="8" borderId="26" xfId="0" applyNumberFormat="1" applyFont="1" applyFill="1" applyBorder="1" applyAlignment="1">
      <alignment horizontal="center" vertical="top"/>
    </xf>
    <xf numFmtId="3" fontId="4" fillId="6" borderId="10" xfId="0" applyNumberFormat="1" applyFont="1" applyFill="1" applyBorder="1" applyAlignment="1">
      <alignment horizontal="center" vertical="top"/>
    </xf>
    <xf numFmtId="3" fontId="2" fillId="0" borderId="5" xfId="0" applyNumberFormat="1" applyFont="1" applyFill="1" applyBorder="1" applyAlignment="1">
      <alignment horizontal="center" vertical="top"/>
    </xf>
    <xf numFmtId="165" fontId="2" fillId="0" borderId="5" xfId="0" applyNumberFormat="1" applyFont="1" applyFill="1" applyBorder="1" applyAlignment="1">
      <alignment horizontal="center" vertical="top"/>
    </xf>
    <xf numFmtId="165" fontId="2" fillId="0" borderId="47" xfId="0" applyNumberFormat="1" applyFont="1" applyFill="1" applyBorder="1" applyAlignment="1">
      <alignment horizontal="center" vertical="top"/>
    </xf>
    <xf numFmtId="3" fontId="2" fillId="0" borderId="9" xfId="0" applyNumberFormat="1" applyFont="1" applyFill="1" applyBorder="1" applyAlignment="1">
      <alignment vertical="top" wrapText="1"/>
    </xf>
    <xf numFmtId="3" fontId="2" fillId="0" borderId="10" xfId="0" applyNumberFormat="1" applyFont="1" applyFill="1" applyBorder="1" applyAlignment="1">
      <alignment horizontal="center" vertical="top"/>
    </xf>
    <xf numFmtId="3" fontId="2" fillId="0" borderId="54" xfId="0" applyNumberFormat="1" applyFont="1" applyFill="1" applyBorder="1" applyAlignment="1">
      <alignment horizontal="center" vertical="top"/>
    </xf>
    <xf numFmtId="3" fontId="2" fillId="0" borderId="90" xfId="0" applyNumberFormat="1" applyFont="1" applyFill="1" applyBorder="1" applyAlignment="1">
      <alignment horizontal="center" vertical="top"/>
    </xf>
    <xf numFmtId="3" fontId="2" fillId="0" borderId="11" xfId="0" applyNumberFormat="1" applyFont="1" applyFill="1" applyBorder="1" applyAlignment="1">
      <alignment horizontal="center" vertical="top"/>
    </xf>
    <xf numFmtId="0" fontId="2" fillId="0" borderId="0" xfId="0" applyFont="1" applyFill="1" applyBorder="1" applyAlignment="1">
      <alignment horizontal="left" vertical="top"/>
    </xf>
    <xf numFmtId="3" fontId="2" fillId="0" borderId="18" xfId="0" applyNumberFormat="1" applyFont="1" applyFill="1" applyBorder="1" applyAlignment="1">
      <alignment horizontal="center" vertical="top" wrapText="1"/>
    </xf>
    <xf numFmtId="3" fontId="2" fillId="6" borderId="58" xfId="0" applyNumberFormat="1" applyFont="1" applyFill="1" applyBorder="1" applyAlignment="1">
      <alignment horizontal="center" vertical="top"/>
    </xf>
    <xf numFmtId="3" fontId="2" fillId="6" borderId="59" xfId="0" applyNumberFormat="1" applyFont="1" applyFill="1" applyBorder="1" applyAlignment="1">
      <alignment horizontal="center" vertical="top"/>
    </xf>
    <xf numFmtId="0" fontId="2" fillId="0" borderId="0" xfId="0" applyFont="1" applyFill="1" applyBorder="1" applyAlignment="1">
      <alignment horizontal="right" vertical="top"/>
    </xf>
    <xf numFmtId="3" fontId="2" fillId="6" borderId="50" xfId="0" applyNumberFormat="1" applyFont="1" applyFill="1" applyBorder="1" applyAlignment="1">
      <alignment horizontal="center" vertical="top"/>
    </xf>
    <xf numFmtId="3" fontId="2" fillId="3" borderId="16" xfId="0" applyNumberFormat="1" applyFont="1" applyFill="1" applyBorder="1" applyAlignment="1">
      <alignment horizontal="center" vertical="top"/>
    </xf>
    <xf numFmtId="3" fontId="2" fillId="3" borderId="51" xfId="0" applyNumberFormat="1" applyFont="1" applyFill="1" applyBorder="1" applyAlignment="1">
      <alignment horizontal="center" vertical="top"/>
    </xf>
    <xf numFmtId="3" fontId="2" fillId="3" borderId="38" xfId="0" applyNumberFormat="1" applyFont="1" applyFill="1" applyBorder="1" applyAlignment="1">
      <alignment horizontal="center" vertical="top"/>
    </xf>
    <xf numFmtId="3" fontId="2" fillId="3" borderId="17" xfId="0" applyNumberFormat="1" applyFont="1" applyFill="1" applyBorder="1" applyAlignment="1">
      <alignment horizontal="center" vertical="top"/>
    </xf>
    <xf numFmtId="3" fontId="2" fillId="6" borderId="63" xfId="0" applyNumberFormat="1" applyFont="1" applyFill="1" applyBorder="1" applyAlignment="1">
      <alignment horizontal="center" vertical="top"/>
    </xf>
    <xf numFmtId="165" fontId="2" fillId="6" borderId="60" xfId="0" applyNumberFormat="1" applyFont="1" applyFill="1" applyBorder="1" applyAlignment="1">
      <alignment horizontal="center" vertical="top"/>
    </xf>
    <xf numFmtId="165" fontId="2" fillId="6" borderId="63" xfId="0" applyNumberFormat="1" applyFont="1" applyFill="1" applyBorder="1" applyAlignment="1">
      <alignment horizontal="center" vertical="top"/>
    </xf>
    <xf numFmtId="3" fontId="2" fillId="3" borderId="68" xfId="0" applyNumberFormat="1" applyFont="1" applyFill="1" applyBorder="1" applyAlignment="1">
      <alignment horizontal="left" vertical="top" wrapText="1"/>
    </xf>
    <xf numFmtId="3" fontId="2" fillId="3" borderId="61" xfId="0" applyNumberFormat="1" applyFont="1" applyFill="1" applyBorder="1" applyAlignment="1">
      <alignment horizontal="center" vertical="top"/>
    </xf>
    <xf numFmtId="3" fontId="2" fillId="3" borderId="82" xfId="0" applyNumberFormat="1" applyFont="1" applyFill="1" applyBorder="1" applyAlignment="1">
      <alignment horizontal="center" vertical="top"/>
    </xf>
    <xf numFmtId="3" fontId="2" fillId="3" borderId="74" xfId="0" applyNumberFormat="1" applyFont="1" applyFill="1" applyBorder="1" applyAlignment="1">
      <alignment horizontal="center" vertical="top"/>
    </xf>
    <xf numFmtId="3" fontId="2" fillId="3" borderId="62" xfId="0" applyNumberFormat="1" applyFont="1" applyFill="1" applyBorder="1" applyAlignment="1">
      <alignment horizontal="center" vertical="top"/>
    </xf>
    <xf numFmtId="3" fontId="2" fillId="6" borderId="67" xfId="0" applyNumberFormat="1" applyFont="1" applyFill="1" applyBorder="1" applyAlignment="1">
      <alignment horizontal="center" vertical="top"/>
    </xf>
    <xf numFmtId="165" fontId="2" fillId="6" borderId="67" xfId="0" applyNumberFormat="1" applyFont="1" applyFill="1" applyBorder="1" applyAlignment="1">
      <alignment horizontal="center" vertical="top"/>
    </xf>
    <xf numFmtId="3" fontId="2" fillId="0" borderId="0" xfId="0" applyNumberFormat="1" applyFont="1" applyFill="1" applyBorder="1" applyAlignment="1">
      <alignment horizontal="left" vertical="top"/>
    </xf>
    <xf numFmtId="3" fontId="2" fillId="6" borderId="84" xfId="0" applyNumberFormat="1" applyFont="1" applyFill="1" applyBorder="1" applyAlignment="1">
      <alignment horizontal="center" vertical="top"/>
    </xf>
    <xf numFmtId="165" fontId="2" fillId="6" borderId="84" xfId="0" applyNumberFormat="1" applyFont="1" applyFill="1" applyBorder="1" applyAlignment="1">
      <alignment horizontal="center" vertical="top"/>
    </xf>
    <xf numFmtId="165" fontId="2" fillId="6" borderId="87" xfId="0" applyNumberFormat="1" applyFont="1" applyFill="1" applyBorder="1" applyAlignment="1">
      <alignment horizontal="center" vertical="top"/>
    </xf>
    <xf numFmtId="0" fontId="5" fillId="6" borderId="79" xfId="0" applyFont="1" applyFill="1" applyBorder="1" applyAlignment="1">
      <alignment horizontal="left" vertical="top" wrapText="1"/>
    </xf>
    <xf numFmtId="165" fontId="2" fillId="6" borderId="66" xfId="0" applyNumberFormat="1" applyFont="1" applyFill="1" applyBorder="1" applyAlignment="1">
      <alignment horizontal="center" vertical="top"/>
    </xf>
    <xf numFmtId="3" fontId="2" fillId="6" borderId="71" xfId="0" applyNumberFormat="1" applyFont="1" applyFill="1" applyBorder="1" applyAlignment="1">
      <alignment horizontal="center" vertical="top"/>
    </xf>
    <xf numFmtId="3" fontId="2" fillId="6" borderId="78" xfId="0" applyNumberFormat="1" applyFont="1" applyFill="1" applyBorder="1" applyAlignment="1">
      <alignment horizontal="center" vertical="top"/>
    </xf>
    <xf numFmtId="3" fontId="2" fillId="6" borderId="83" xfId="0" applyNumberFormat="1" applyFont="1" applyFill="1" applyBorder="1" applyAlignment="1">
      <alignment horizontal="center" vertical="top"/>
    </xf>
    <xf numFmtId="49" fontId="2" fillId="6" borderId="28" xfId="0" applyNumberFormat="1" applyFont="1" applyFill="1" applyBorder="1" applyAlignment="1">
      <alignment horizontal="center" vertical="top"/>
    </xf>
    <xf numFmtId="49" fontId="2" fillId="6" borderId="73" xfId="0" applyNumberFormat="1" applyFont="1" applyFill="1" applyBorder="1" applyAlignment="1">
      <alignment horizontal="center" vertical="top"/>
    </xf>
    <xf numFmtId="49" fontId="2" fillId="6" borderId="36" xfId="0" applyNumberFormat="1" applyFont="1" applyFill="1" applyBorder="1" applyAlignment="1">
      <alignment horizontal="center" vertical="top"/>
    </xf>
    <xf numFmtId="3" fontId="2" fillId="8" borderId="92" xfId="0" applyNumberFormat="1" applyFont="1" applyFill="1" applyBorder="1" applyAlignment="1">
      <alignment horizontal="center" vertical="top"/>
    </xf>
    <xf numFmtId="49" fontId="4" fillId="2" borderId="44" xfId="0" applyNumberFormat="1" applyFont="1" applyFill="1" applyBorder="1" applyAlignment="1">
      <alignment horizontal="center" vertical="top"/>
    </xf>
    <xf numFmtId="165" fontId="4" fillId="2" borderId="39" xfId="0" applyNumberFormat="1" applyFont="1" applyFill="1" applyBorder="1" applyAlignment="1">
      <alignment horizontal="center" vertical="top"/>
    </xf>
    <xf numFmtId="49" fontId="4" fillId="2" borderId="3" xfId="0" applyNumberFormat="1" applyFont="1" applyFill="1" applyBorder="1" applyAlignment="1">
      <alignment horizontal="center" vertical="top"/>
    </xf>
    <xf numFmtId="49" fontId="4" fillId="8" borderId="40" xfId="0" applyNumberFormat="1" applyFont="1" applyFill="1" applyBorder="1" applyAlignment="1">
      <alignment horizontal="left" vertical="top"/>
    </xf>
    <xf numFmtId="49" fontId="4" fillId="0" borderId="24" xfId="0" applyNumberFormat="1" applyFont="1" applyBorder="1" applyAlignment="1">
      <alignment horizontal="center" vertical="top"/>
    </xf>
    <xf numFmtId="0" fontId="4" fillId="3" borderId="24" xfId="0" applyFont="1" applyFill="1" applyBorder="1" applyAlignment="1">
      <alignment horizontal="left" vertical="top" wrapText="1"/>
    </xf>
    <xf numFmtId="0" fontId="2" fillId="0" borderId="5" xfId="0" applyFont="1" applyFill="1" applyBorder="1" applyAlignment="1">
      <alignment horizontal="center" vertical="top" wrapText="1"/>
    </xf>
    <xf numFmtId="3" fontId="2" fillId="0" borderId="46" xfId="0" applyNumberFormat="1" applyFont="1" applyBorder="1" applyAlignment="1">
      <alignment horizontal="center" vertical="top"/>
    </xf>
    <xf numFmtId="3" fontId="2" fillId="0" borderId="64" xfId="0" applyNumberFormat="1" applyFont="1" applyBorder="1" applyAlignment="1">
      <alignment horizontal="center" vertical="top"/>
    </xf>
    <xf numFmtId="0" fontId="4" fillId="3" borderId="6" xfId="0" applyFont="1" applyFill="1" applyBorder="1" applyAlignment="1">
      <alignment horizontal="left" vertical="top" wrapText="1"/>
    </xf>
    <xf numFmtId="3" fontId="4" fillId="3" borderId="24" xfId="0" applyNumberFormat="1" applyFont="1" applyFill="1" applyBorder="1" applyAlignment="1">
      <alignment horizontal="center" vertical="top" wrapText="1"/>
    </xf>
    <xf numFmtId="3" fontId="4" fillId="3" borderId="80" xfId="0" applyNumberFormat="1" applyFont="1" applyFill="1" applyBorder="1" applyAlignment="1">
      <alignment horizontal="center" vertical="top" wrapText="1"/>
    </xf>
    <xf numFmtId="3" fontId="4" fillId="3" borderId="40" xfId="0" applyNumberFormat="1" applyFont="1" applyFill="1" applyBorder="1" applyAlignment="1">
      <alignment horizontal="center" vertical="top" wrapText="1"/>
    </xf>
    <xf numFmtId="3" fontId="4" fillId="3" borderId="25" xfId="0" applyNumberFormat="1" applyFont="1" applyFill="1" applyBorder="1" applyAlignment="1">
      <alignment horizontal="center" vertical="top" wrapText="1"/>
    </xf>
    <xf numFmtId="0" fontId="2" fillId="0" borderId="4" xfId="0" applyFont="1" applyFill="1" applyBorder="1" applyAlignment="1">
      <alignment horizontal="center" vertical="top"/>
    </xf>
    <xf numFmtId="0" fontId="2" fillId="6" borderId="31" xfId="0" applyFont="1" applyFill="1" applyBorder="1" applyAlignment="1">
      <alignment horizontal="left" vertical="top" wrapText="1"/>
    </xf>
    <xf numFmtId="3" fontId="2" fillId="6" borderId="16" xfId="0" applyNumberFormat="1" applyFont="1" applyFill="1" applyBorder="1" applyAlignment="1">
      <alignment horizontal="center" vertical="top"/>
    </xf>
    <xf numFmtId="0" fontId="2" fillId="0" borderId="20" xfId="0" applyFont="1" applyFill="1" applyBorder="1" applyAlignment="1">
      <alignment horizontal="center" vertical="top"/>
    </xf>
    <xf numFmtId="49" fontId="4" fillId="6" borderId="1" xfId="0" applyNumberFormat="1" applyFont="1" applyFill="1" applyBorder="1" applyAlignment="1">
      <alignment horizontal="center" vertical="top"/>
    </xf>
    <xf numFmtId="0" fontId="2" fillId="3" borderId="1" xfId="0" applyFont="1" applyFill="1" applyBorder="1" applyAlignment="1">
      <alignment vertical="top" wrapText="1"/>
    </xf>
    <xf numFmtId="3" fontId="2" fillId="6" borderId="53" xfId="0" applyNumberFormat="1" applyFont="1" applyFill="1" applyBorder="1" applyAlignment="1">
      <alignment horizontal="center" vertical="top"/>
    </xf>
    <xf numFmtId="3" fontId="2" fillId="6" borderId="14" xfId="0" applyNumberFormat="1" applyFont="1" applyFill="1" applyBorder="1" applyAlignment="1">
      <alignment horizontal="center" vertical="top"/>
    </xf>
    <xf numFmtId="49" fontId="4" fillId="9" borderId="35" xfId="0" applyNumberFormat="1" applyFont="1" applyFill="1" applyBorder="1" applyAlignment="1">
      <alignment horizontal="center" vertical="top"/>
    </xf>
    <xf numFmtId="165" fontId="4" fillId="2" borderId="21"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2" borderId="24" xfId="0" applyNumberFormat="1" applyFont="1" applyFill="1" applyBorder="1" applyAlignment="1">
      <alignment horizontal="center" vertical="top"/>
    </xf>
    <xf numFmtId="49" fontId="4" fillId="8" borderId="24" xfId="0" applyNumberFormat="1" applyFont="1" applyFill="1" applyBorder="1" applyAlignment="1">
      <alignment horizontal="center" vertical="top" wrapText="1"/>
    </xf>
    <xf numFmtId="49" fontId="4" fillId="0" borderId="10" xfId="0" applyNumberFormat="1" applyFont="1" applyBorder="1" applyAlignment="1">
      <alignment horizontal="center" vertical="top" wrapText="1"/>
    </xf>
    <xf numFmtId="0" fontId="4" fillId="3" borderId="10" xfId="0" applyFont="1" applyFill="1" applyBorder="1" applyAlignment="1">
      <alignment horizontal="left" vertical="top" wrapText="1"/>
    </xf>
    <xf numFmtId="0" fontId="2" fillId="0" borderId="47" xfId="0" applyFont="1" applyFill="1" applyBorder="1" applyAlignment="1">
      <alignment horizontal="center" vertical="top"/>
    </xf>
    <xf numFmtId="3" fontId="2" fillId="0" borderId="5" xfId="0" applyNumberFormat="1" applyFont="1" applyBorder="1" applyAlignment="1">
      <alignment horizontal="right" vertical="top"/>
    </xf>
    <xf numFmtId="3" fontId="2" fillId="0" borderId="47" xfId="0" applyNumberFormat="1" applyFont="1" applyBorder="1" applyAlignment="1">
      <alignment horizontal="right" vertical="top"/>
    </xf>
    <xf numFmtId="0" fontId="2" fillId="0" borderId="9" xfId="0" applyFont="1" applyFill="1" applyBorder="1" applyAlignment="1">
      <alignment horizontal="left" vertical="top" wrapText="1"/>
    </xf>
    <xf numFmtId="3" fontId="2" fillId="3" borderId="10" xfId="0" applyNumberFormat="1" applyFont="1" applyFill="1" applyBorder="1" applyAlignment="1">
      <alignment horizontal="center" vertical="top"/>
    </xf>
    <xf numFmtId="3" fontId="2" fillId="3" borderId="54" xfId="0" applyNumberFormat="1" applyFont="1" applyFill="1" applyBorder="1" applyAlignment="1">
      <alignment horizontal="center" vertical="top"/>
    </xf>
    <xf numFmtId="3" fontId="2" fillId="3" borderId="90" xfId="0" applyNumberFormat="1" applyFont="1" applyFill="1" applyBorder="1" applyAlignment="1">
      <alignment horizontal="center" vertical="top"/>
    </xf>
    <xf numFmtId="3" fontId="2" fillId="3" borderId="11" xfId="0" applyNumberFormat="1" applyFont="1" applyFill="1" applyBorder="1" applyAlignment="1">
      <alignment horizontal="center" vertical="top"/>
    </xf>
    <xf numFmtId="49" fontId="4" fillId="8" borderId="13" xfId="0" applyNumberFormat="1" applyFont="1" applyFill="1" applyBorder="1" applyAlignment="1">
      <alignment horizontal="center" vertical="top" wrapText="1"/>
    </xf>
    <xf numFmtId="49" fontId="4" fillId="6" borderId="1" xfId="0" applyNumberFormat="1" applyFont="1" applyFill="1" applyBorder="1" applyAlignment="1">
      <alignment horizontal="center" vertical="top" wrapText="1"/>
    </xf>
    <xf numFmtId="0" fontId="2" fillId="0" borderId="48" xfId="0" applyFont="1" applyFill="1" applyBorder="1" applyAlignment="1">
      <alignment horizontal="center" vertical="top"/>
    </xf>
    <xf numFmtId="49" fontId="4" fillId="8" borderId="36" xfId="0" applyNumberFormat="1" applyFont="1" applyFill="1" applyBorder="1" applyAlignment="1">
      <alignment horizontal="center" vertical="top" wrapText="1"/>
    </xf>
    <xf numFmtId="49" fontId="4" fillId="6" borderId="13" xfId="0" applyNumberFormat="1" applyFont="1" applyFill="1" applyBorder="1" applyAlignment="1">
      <alignment horizontal="center" vertical="top" wrapText="1"/>
    </xf>
    <xf numFmtId="165" fontId="4" fillId="6" borderId="24" xfId="0" applyNumberFormat="1" applyFont="1" applyFill="1" applyBorder="1" applyAlignment="1">
      <alignment horizontal="center" vertical="top" wrapText="1"/>
    </xf>
    <xf numFmtId="49" fontId="4" fillId="9" borderId="32" xfId="0" applyNumberFormat="1" applyFont="1" applyFill="1" applyBorder="1" applyAlignment="1">
      <alignment horizontal="center" vertical="top"/>
    </xf>
    <xf numFmtId="49" fontId="4" fillId="2" borderId="36" xfId="0" applyNumberFormat="1" applyFont="1" applyFill="1" applyBorder="1" applyAlignment="1">
      <alignment horizontal="center" vertical="top"/>
    </xf>
    <xf numFmtId="0" fontId="2" fillId="0" borderId="19" xfId="0" applyFont="1" applyFill="1" applyBorder="1" applyAlignment="1">
      <alignment horizontal="center" vertical="top"/>
    </xf>
    <xf numFmtId="49" fontId="4" fillId="10" borderId="49" xfId="0" applyNumberFormat="1" applyFont="1" applyFill="1" applyBorder="1" applyAlignment="1">
      <alignment horizontal="center" vertical="top"/>
    </xf>
    <xf numFmtId="49" fontId="4" fillId="8" borderId="49" xfId="0" applyNumberFormat="1" applyFont="1" applyFill="1" applyBorder="1" applyAlignment="1">
      <alignment horizontal="center" vertical="top" wrapText="1"/>
    </xf>
    <xf numFmtId="165" fontId="4" fillId="8" borderId="26" xfId="0" applyNumberFormat="1" applyFont="1" applyFill="1" applyBorder="1" applyAlignment="1">
      <alignment horizontal="center" vertical="top" wrapText="1"/>
    </xf>
    <xf numFmtId="0" fontId="2" fillId="8" borderId="26" xfId="0" applyFont="1" applyFill="1" applyBorder="1" applyAlignment="1">
      <alignment horizontal="left" vertical="top" wrapText="1"/>
    </xf>
    <xf numFmtId="165" fontId="26" fillId="8" borderId="26" xfId="0" applyNumberFormat="1" applyFont="1" applyFill="1" applyBorder="1" applyAlignment="1">
      <alignment horizontal="center" vertical="center" textRotation="90" wrapText="1"/>
    </xf>
    <xf numFmtId="3" fontId="2" fillId="6" borderId="25" xfId="0" applyNumberFormat="1" applyFont="1" applyFill="1" applyBorder="1" applyAlignment="1">
      <alignment horizontal="center" vertical="top"/>
    </xf>
    <xf numFmtId="0" fontId="2" fillId="6" borderId="20" xfId="0" applyFont="1" applyFill="1" applyBorder="1" applyAlignment="1">
      <alignment horizontal="center" vertical="top"/>
    </xf>
    <xf numFmtId="165" fontId="4" fillId="8" borderId="20" xfId="0" applyNumberFormat="1" applyFont="1" applyFill="1" applyBorder="1" applyAlignment="1">
      <alignment horizontal="center" vertical="top"/>
    </xf>
    <xf numFmtId="165" fontId="4" fillId="9" borderId="21" xfId="0" applyNumberFormat="1" applyFont="1" applyFill="1" applyBorder="1" applyAlignment="1">
      <alignment horizontal="center" vertical="top"/>
    </xf>
    <xf numFmtId="165" fontId="4" fillId="4" borderId="39" xfId="0" applyNumberFormat="1" applyFont="1" applyFill="1" applyBorder="1" applyAlignment="1">
      <alignment horizontal="center" vertical="top"/>
    </xf>
    <xf numFmtId="165" fontId="4" fillId="4" borderId="5" xfId="0" applyNumberFormat="1" applyFont="1" applyFill="1" applyBorder="1" applyAlignment="1">
      <alignment horizontal="center" vertical="top"/>
    </xf>
    <xf numFmtId="165" fontId="2" fillId="0" borderId="20" xfId="0" applyNumberFormat="1" applyFont="1" applyBorder="1" applyAlignment="1">
      <alignment horizontal="center" vertical="top"/>
    </xf>
    <xf numFmtId="165" fontId="2" fillId="0" borderId="19" xfId="0" applyNumberFormat="1" applyFont="1" applyBorder="1" applyAlignment="1">
      <alignment horizontal="center" vertical="top" wrapText="1"/>
    </xf>
    <xf numFmtId="165" fontId="2" fillId="8" borderId="20" xfId="0" applyNumberFormat="1" applyFont="1" applyFill="1" applyBorder="1" applyAlignment="1">
      <alignment horizontal="center" vertical="top"/>
    </xf>
    <xf numFmtId="165" fontId="2" fillId="0" borderId="0" xfId="0" applyNumberFormat="1" applyFont="1" applyAlignment="1">
      <alignment vertical="top"/>
    </xf>
    <xf numFmtId="165" fontId="4" fillId="4" borderId="20" xfId="0" applyNumberFormat="1" applyFont="1" applyFill="1" applyBorder="1" applyAlignment="1">
      <alignment horizontal="center" vertical="top"/>
    </xf>
    <xf numFmtId="165" fontId="4" fillId="0" borderId="0" xfId="0" applyNumberFormat="1" applyFont="1" applyFill="1" applyAlignment="1">
      <alignment vertical="top"/>
    </xf>
    <xf numFmtId="0" fontId="2" fillId="0" borderId="0" xfId="0" applyFont="1" applyFill="1" applyAlignment="1">
      <alignment horizontal="center" vertical="top"/>
    </xf>
    <xf numFmtId="165" fontId="2" fillId="0" borderId="0" xfId="0" applyNumberFormat="1" applyFont="1" applyFill="1" applyAlignment="1">
      <alignment vertical="top"/>
    </xf>
    <xf numFmtId="164" fontId="2" fillId="0" borderId="0" xfId="0" applyNumberFormat="1" applyFont="1" applyFill="1" applyAlignment="1">
      <alignment vertical="top"/>
    </xf>
    <xf numFmtId="3" fontId="2" fillId="0" borderId="0" xfId="0" applyNumberFormat="1" applyFont="1" applyAlignment="1">
      <alignment vertical="top"/>
    </xf>
    <xf numFmtId="0" fontId="2" fillId="0" borderId="0" xfId="0" applyFont="1" applyAlignment="1">
      <alignment horizontal="center" vertical="top" wrapText="1"/>
    </xf>
    <xf numFmtId="49" fontId="12" fillId="8" borderId="13" xfId="0" applyNumberFormat="1" applyFont="1" applyFill="1" applyBorder="1" applyAlignment="1">
      <alignment horizontal="center" vertical="top"/>
    </xf>
    <xf numFmtId="165" fontId="16" fillId="6" borderId="18" xfId="0" applyNumberFormat="1" applyFont="1" applyFill="1" applyBorder="1" applyAlignment="1">
      <alignment horizontal="center" vertical="top"/>
    </xf>
    <xf numFmtId="165" fontId="16" fillId="6" borderId="20" xfId="0" applyNumberFormat="1" applyFont="1" applyFill="1" applyBorder="1" applyAlignment="1">
      <alignment horizontal="center" vertical="center"/>
    </xf>
    <xf numFmtId="0" fontId="20" fillId="6" borderId="50" xfId="0" applyFont="1" applyFill="1" applyBorder="1" applyAlignment="1">
      <alignment horizontal="center" vertical="top"/>
    </xf>
    <xf numFmtId="165" fontId="20" fillId="6" borderId="18" xfId="0" applyNumberFormat="1" applyFont="1" applyFill="1" applyBorder="1" applyAlignment="1">
      <alignment horizontal="center" vertical="center"/>
    </xf>
    <xf numFmtId="1" fontId="20" fillId="6" borderId="16" xfId="0" applyNumberFormat="1" applyFont="1" applyFill="1" applyBorder="1" applyAlignment="1">
      <alignment horizontal="center" vertical="top" wrapText="1"/>
    </xf>
    <xf numFmtId="0" fontId="2" fillId="0" borderId="0" xfId="0" applyFont="1" applyFill="1"/>
    <xf numFmtId="49" fontId="4" fillId="9" borderId="7" xfId="0" applyNumberFormat="1" applyFont="1" applyFill="1" applyBorder="1" applyAlignment="1">
      <alignment horizontal="center" vertical="top"/>
    </xf>
    <xf numFmtId="49" fontId="4" fillId="2" borderId="13" xfId="0" applyNumberFormat="1" applyFont="1" applyFill="1" applyBorder="1" applyAlignment="1">
      <alignment horizontal="center" vertical="top"/>
    </xf>
    <xf numFmtId="49" fontId="4" fillId="6" borderId="16" xfId="0" applyNumberFormat="1" applyFont="1" applyFill="1" applyBorder="1" applyAlignment="1">
      <alignment horizontal="center" vertical="top" wrapText="1"/>
    </xf>
    <xf numFmtId="49" fontId="4" fillId="6" borderId="28" xfId="0" applyNumberFormat="1" applyFont="1" applyFill="1" applyBorder="1" applyAlignment="1">
      <alignment horizontal="center" vertical="top" wrapText="1"/>
    </xf>
    <xf numFmtId="1" fontId="2" fillId="6" borderId="85" xfId="0" applyNumberFormat="1" applyFont="1" applyFill="1" applyBorder="1" applyAlignment="1">
      <alignment horizontal="center" vertical="top" wrapText="1"/>
    </xf>
    <xf numFmtId="1" fontId="2" fillId="6" borderId="91" xfId="0" applyNumberFormat="1" applyFont="1" applyFill="1" applyBorder="1" applyAlignment="1">
      <alignment horizontal="center" vertical="top" wrapText="1"/>
    </xf>
    <xf numFmtId="1" fontId="2" fillId="6" borderId="65" xfId="0" applyNumberFormat="1" applyFont="1" applyFill="1" applyBorder="1" applyAlignment="1">
      <alignment horizontal="center" vertical="top" wrapText="1"/>
    </xf>
    <xf numFmtId="1" fontId="2" fillId="6" borderId="74" xfId="0" applyNumberFormat="1" applyFont="1" applyFill="1" applyBorder="1" applyAlignment="1">
      <alignment horizontal="center" vertical="top" wrapText="1"/>
    </xf>
    <xf numFmtId="1" fontId="2" fillId="6" borderId="62" xfId="0" applyNumberFormat="1" applyFont="1" applyFill="1" applyBorder="1" applyAlignment="1">
      <alignment horizontal="center" vertical="top" wrapText="1"/>
    </xf>
    <xf numFmtId="1" fontId="20" fillId="0" borderId="0" xfId="0" applyNumberFormat="1" applyFont="1" applyFill="1" applyBorder="1" applyAlignment="1">
      <alignment horizontal="center" vertical="top" wrapText="1"/>
    </xf>
    <xf numFmtId="0" fontId="2" fillId="6" borderId="59" xfId="0" applyFont="1" applyFill="1" applyBorder="1" applyAlignment="1">
      <alignment horizontal="center" vertical="top"/>
    </xf>
    <xf numFmtId="165" fontId="2" fillId="6" borderId="93"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165" fontId="2" fillId="6" borderId="89" xfId="0" applyNumberFormat="1" applyFont="1" applyFill="1" applyBorder="1" applyAlignment="1">
      <alignment horizontal="center" vertical="top"/>
    </xf>
    <xf numFmtId="3" fontId="20" fillId="6" borderId="71" xfId="0" applyNumberFormat="1" applyFont="1" applyFill="1" applyBorder="1" applyAlignment="1">
      <alignment horizontal="center" vertical="top"/>
    </xf>
    <xf numFmtId="3" fontId="20" fillId="6" borderId="13" xfId="0" applyNumberFormat="1" applyFont="1" applyFill="1" applyBorder="1" applyAlignment="1">
      <alignment horizontal="center" vertical="top"/>
    </xf>
    <xf numFmtId="0" fontId="2" fillId="6" borderId="66" xfId="0" applyFont="1" applyFill="1" applyBorder="1" applyAlignment="1">
      <alignment horizontal="center" vertical="top"/>
    </xf>
    <xf numFmtId="0" fontId="2" fillId="6" borderId="79" xfId="0" applyFont="1" applyFill="1" applyBorder="1" applyAlignment="1">
      <alignment horizontal="left" vertical="top" wrapText="1"/>
    </xf>
    <xf numFmtId="49" fontId="2" fillId="6" borderId="71" xfId="0" applyNumberFormat="1" applyFont="1" applyFill="1" applyBorder="1" applyAlignment="1">
      <alignment horizontal="center" vertical="top"/>
    </xf>
    <xf numFmtId="49" fontId="2" fillId="6" borderId="94" xfId="0" applyNumberFormat="1" applyFont="1" applyFill="1" applyBorder="1" applyAlignment="1">
      <alignment horizontal="center" vertical="top"/>
    </xf>
    <xf numFmtId="49" fontId="2" fillId="6" borderId="78" xfId="0" applyNumberFormat="1" applyFont="1" applyFill="1" applyBorder="1" applyAlignment="1">
      <alignment horizontal="center" vertical="top"/>
    </xf>
    <xf numFmtId="49" fontId="2" fillId="6" borderId="83" xfId="0" applyNumberFormat="1" applyFont="1" applyFill="1" applyBorder="1" applyAlignment="1">
      <alignment horizontal="center" vertical="top"/>
    </xf>
    <xf numFmtId="165" fontId="20" fillId="6" borderId="31" xfId="0" applyNumberFormat="1" applyFont="1" applyFill="1" applyBorder="1" applyAlignment="1">
      <alignment horizontal="left" vertical="top" wrapText="1"/>
    </xf>
    <xf numFmtId="3" fontId="20" fillId="6" borderId="38" xfId="0" applyNumberFormat="1" applyFont="1" applyFill="1" applyBorder="1" applyAlignment="1">
      <alignment horizontal="center" vertical="top"/>
    </xf>
    <xf numFmtId="3" fontId="20" fillId="6" borderId="16" xfId="0" applyNumberFormat="1" applyFont="1" applyFill="1" applyBorder="1" applyAlignment="1">
      <alignment horizontal="center" vertical="top"/>
    </xf>
    <xf numFmtId="3" fontId="20" fillId="6" borderId="17" xfId="0" applyNumberFormat="1" applyFont="1" applyFill="1" applyBorder="1" applyAlignment="1">
      <alignment horizontal="center" vertical="top"/>
    </xf>
    <xf numFmtId="165" fontId="20" fillId="6" borderId="58" xfId="0" applyNumberFormat="1" applyFont="1" applyFill="1" applyBorder="1" applyAlignment="1">
      <alignment horizontal="left" vertical="top" wrapText="1"/>
    </xf>
    <xf numFmtId="3" fontId="20" fillId="6" borderId="33" xfId="0" applyNumberFormat="1" applyFont="1" applyFill="1" applyBorder="1" applyAlignment="1">
      <alignment horizontal="center" vertical="top"/>
    </xf>
    <xf numFmtId="3" fontId="20" fillId="6" borderId="28" xfId="0" applyNumberFormat="1" applyFont="1" applyFill="1" applyBorder="1" applyAlignment="1">
      <alignment horizontal="center" vertical="top"/>
    </xf>
    <xf numFmtId="3" fontId="20" fillId="6" borderId="27" xfId="0" applyNumberFormat="1" applyFont="1" applyFill="1" applyBorder="1" applyAlignment="1">
      <alignment horizontal="center" vertical="top"/>
    </xf>
    <xf numFmtId="0" fontId="2" fillId="3" borderId="28" xfId="0" applyFont="1" applyFill="1" applyBorder="1" applyAlignment="1">
      <alignment horizontal="left" vertical="top" wrapText="1"/>
    </xf>
    <xf numFmtId="3" fontId="2" fillId="8" borderId="95" xfId="0" applyNumberFormat="1" applyFont="1" applyFill="1" applyBorder="1" applyAlignment="1">
      <alignment horizontal="center" vertical="top"/>
    </xf>
    <xf numFmtId="3" fontId="2" fillId="6" borderId="60" xfId="0" applyNumberFormat="1" applyFont="1" applyFill="1" applyBorder="1" applyAlignment="1">
      <alignment horizontal="center" vertical="top"/>
    </xf>
    <xf numFmtId="165" fontId="2" fillId="6" borderId="88" xfId="0" applyNumberFormat="1" applyFont="1" applyFill="1" applyBorder="1" applyAlignment="1">
      <alignment horizontal="center" vertical="top"/>
    </xf>
    <xf numFmtId="3" fontId="2" fillId="6" borderId="77" xfId="0" applyNumberFormat="1" applyFont="1" applyFill="1" applyBorder="1" applyAlignment="1">
      <alignment vertical="top" wrapText="1"/>
    </xf>
    <xf numFmtId="49" fontId="4" fillId="9" borderId="7" xfId="0" applyNumberFormat="1" applyFont="1" applyFill="1" applyBorder="1" applyAlignment="1">
      <alignment horizontal="center" vertical="top"/>
    </xf>
    <xf numFmtId="49" fontId="4" fillId="2" borderId="13" xfId="0" applyNumberFormat="1" applyFont="1" applyFill="1" applyBorder="1" applyAlignment="1">
      <alignment horizontal="center" vertical="top"/>
    </xf>
    <xf numFmtId="49" fontId="4" fillId="6" borderId="16" xfId="0" applyNumberFormat="1" applyFont="1" applyFill="1" applyBorder="1" applyAlignment="1">
      <alignment horizontal="center" vertical="top" wrapText="1"/>
    </xf>
    <xf numFmtId="49" fontId="4" fillId="6" borderId="28" xfId="0" applyNumberFormat="1" applyFont="1" applyFill="1" applyBorder="1" applyAlignment="1">
      <alignment horizontal="center" vertical="top" wrapText="1"/>
    </xf>
    <xf numFmtId="3" fontId="2" fillId="8" borderId="30" xfId="0" applyNumberFormat="1" applyFont="1" applyFill="1" applyBorder="1" applyAlignment="1">
      <alignment horizontal="center" vertical="top"/>
    </xf>
    <xf numFmtId="165" fontId="4" fillId="6" borderId="13" xfId="0" applyNumberFormat="1" applyFont="1" applyFill="1" applyBorder="1" applyAlignment="1">
      <alignment horizontal="center" vertical="top" wrapText="1"/>
    </xf>
    <xf numFmtId="165" fontId="4" fillId="6" borderId="28" xfId="0" applyNumberFormat="1" applyFont="1" applyFill="1" applyBorder="1" applyAlignment="1">
      <alignment horizontal="left" vertical="top" wrapText="1"/>
    </xf>
    <xf numFmtId="0" fontId="8" fillId="0" borderId="0" xfId="0" applyFont="1" applyFill="1" applyBorder="1" applyAlignment="1">
      <alignment horizontal="left" vertical="top"/>
    </xf>
    <xf numFmtId="165" fontId="2" fillId="6" borderId="19" xfId="0" applyNumberFormat="1" applyFont="1" applyFill="1" applyBorder="1" applyAlignment="1">
      <alignment horizontal="center" vertical="top" wrapText="1"/>
    </xf>
    <xf numFmtId="0" fontId="2" fillId="0" borderId="0" xfId="0" applyFont="1" applyFill="1" applyBorder="1" applyAlignment="1">
      <alignment vertical="top" wrapText="1"/>
    </xf>
    <xf numFmtId="164" fontId="2" fillId="6" borderId="13" xfId="0" applyNumberFormat="1" applyFont="1" applyFill="1" applyBorder="1" applyAlignment="1">
      <alignment horizontal="center" vertical="top"/>
    </xf>
    <xf numFmtId="49" fontId="2" fillId="6" borderId="13" xfId="0" applyNumberFormat="1" applyFont="1" applyFill="1" applyBorder="1" applyAlignment="1">
      <alignment horizontal="center" vertical="top"/>
    </xf>
    <xf numFmtId="164" fontId="2" fillId="6" borderId="36" xfId="0" applyNumberFormat="1" applyFont="1" applyFill="1" applyBorder="1" applyAlignment="1">
      <alignment horizontal="center" vertical="top"/>
    </xf>
    <xf numFmtId="164" fontId="2" fillId="6" borderId="15" xfId="0" applyNumberFormat="1" applyFont="1" applyFill="1" applyBorder="1" applyAlignment="1">
      <alignment horizontal="center" vertical="top"/>
    </xf>
    <xf numFmtId="3" fontId="2" fillId="6" borderId="68" xfId="0" applyNumberFormat="1" applyFont="1" applyFill="1" applyBorder="1" applyAlignment="1">
      <alignment horizontal="left" vertical="top" wrapText="1"/>
    </xf>
    <xf numFmtId="3" fontId="2" fillId="6" borderId="61" xfId="0" applyNumberFormat="1" applyFont="1" applyFill="1" applyBorder="1" applyAlignment="1">
      <alignment horizontal="center" vertical="top"/>
    </xf>
    <xf numFmtId="3" fontId="2" fillId="6" borderId="82" xfId="0" applyNumberFormat="1" applyFont="1" applyFill="1" applyBorder="1" applyAlignment="1">
      <alignment horizontal="center" vertical="top"/>
    </xf>
    <xf numFmtId="3" fontId="2" fillId="6" borderId="74" xfId="0" applyNumberFormat="1" applyFont="1" applyFill="1" applyBorder="1" applyAlignment="1">
      <alignment horizontal="center" vertical="top"/>
    </xf>
    <xf numFmtId="3" fontId="2" fillId="6" borderId="62" xfId="0" applyNumberFormat="1" applyFont="1" applyFill="1" applyBorder="1" applyAlignment="1">
      <alignment horizontal="center" vertical="top"/>
    </xf>
    <xf numFmtId="3" fontId="2" fillId="6" borderId="7" xfId="0" applyNumberFormat="1" applyFont="1" applyFill="1" applyBorder="1" applyAlignment="1">
      <alignment horizontal="left" vertical="top" wrapText="1"/>
    </xf>
    <xf numFmtId="3" fontId="20" fillId="6" borderId="76" xfId="0" applyNumberFormat="1" applyFont="1" applyFill="1" applyBorder="1" applyAlignment="1">
      <alignment horizontal="center" vertical="top"/>
    </xf>
    <xf numFmtId="3" fontId="2" fillId="6" borderId="76" xfId="0" applyNumberFormat="1" applyFont="1" applyFill="1" applyBorder="1" applyAlignment="1">
      <alignment horizontal="center" vertical="top"/>
    </xf>
    <xf numFmtId="3" fontId="2" fillId="6" borderId="91" xfId="0" applyNumberFormat="1" applyFont="1" applyFill="1" applyBorder="1" applyAlignment="1">
      <alignment horizontal="center" vertical="top"/>
    </xf>
    <xf numFmtId="3" fontId="2" fillId="6" borderId="65" xfId="0" applyNumberFormat="1" applyFont="1" applyFill="1" applyBorder="1" applyAlignment="1">
      <alignment horizontal="center" vertical="top"/>
    </xf>
    <xf numFmtId="3" fontId="20" fillId="6" borderId="61" xfId="0" applyNumberFormat="1" applyFont="1" applyFill="1" applyBorder="1" applyAlignment="1">
      <alignment horizontal="center" vertical="top"/>
    </xf>
    <xf numFmtId="3" fontId="2" fillId="6" borderId="31" xfId="0" applyNumberFormat="1" applyFont="1" applyFill="1" applyBorder="1" applyAlignment="1">
      <alignment horizontal="left" vertical="top" wrapText="1"/>
    </xf>
    <xf numFmtId="165" fontId="2" fillId="6" borderId="48" xfId="0" applyNumberFormat="1" applyFont="1" applyFill="1" applyBorder="1" applyAlignment="1">
      <alignment horizontal="center" vertical="top" wrapText="1"/>
    </xf>
    <xf numFmtId="165" fontId="20" fillId="6" borderId="31" xfId="0" applyNumberFormat="1" applyFont="1" applyFill="1" applyBorder="1" applyAlignment="1">
      <alignment vertical="top" wrapText="1"/>
    </xf>
    <xf numFmtId="49" fontId="4" fillId="6" borderId="13" xfId="0" applyNumberFormat="1" applyFont="1" applyFill="1" applyBorder="1" applyAlignment="1">
      <alignment horizontal="center" vertical="top" wrapText="1"/>
    </xf>
    <xf numFmtId="165" fontId="2" fillId="3" borderId="28" xfId="0" applyNumberFormat="1" applyFont="1" applyFill="1" applyBorder="1" applyAlignment="1">
      <alignment horizontal="left" vertical="top" wrapText="1"/>
    </xf>
    <xf numFmtId="165" fontId="2" fillId="0" borderId="29" xfId="0" applyNumberFormat="1" applyFont="1" applyFill="1" applyBorder="1" applyAlignment="1">
      <alignment vertical="top" wrapText="1"/>
    </xf>
    <xf numFmtId="165" fontId="2" fillId="6" borderId="31" xfId="0" applyNumberFormat="1" applyFont="1" applyFill="1" applyBorder="1" applyAlignment="1">
      <alignment horizontal="left" vertical="top" wrapText="1"/>
    </xf>
    <xf numFmtId="49" fontId="4" fillId="6" borderId="28" xfId="0" applyNumberFormat="1" applyFont="1" applyFill="1" applyBorder="1" applyAlignment="1">
      <alignment horizontal="center" vertical="top" wrapText="1"/>
    </xf>
    <xf numFmtId="0" fontId="2" fillId="6" borderId="18" xfId="0" applyFont="1" applyFill="1" applyBorder="1" applyAlignment="1">
      <alignment horizontal="center" vertical="top" wrapText="1"/>
    </xf>
    <xf numFmtId="49" fontId="4" fillId="9" borderId="7" xfId="0" applyNumberFormat="1" applyFont="1" applyFill="1" applyBorder="1" applyAlignment="1">
      <alignment horizontal="center" vertical="top"/>
    </xf>
    <xf numFmtId="49" fontId="4" fillId="2" borderId="13" xfId="0" applyNumberFormat="1" applyFont="1" applyFill="1" applyBorder="1" applyAlignment="1">
      <alignment horizontal="center" vertical="top"/>
    </xf>
    <xf numFmtId="165" fontId="8" fillId="6" borderId="29" xfId="0" applyNumberFormat="1" applyFont="1" applyFill="1" applyBorder="1" applyAlignment="1">
      <alignment vertical="top" wrapText="1"/>
    </xf>
    <xf numFmtId="3" fontId="8" fillId="6" borderId="28" xfId="0" applyNumberFormat="1" applyFont="1" applyFill="1" applyBorder="1" applyAlignment="1">
      <alignment horizontal="center" vertical="top"/>
    </xf>
    <xf numFmtId="165" fontId="2" fillId="6" borderId="31" xfId="0" applyNumberFormat="1" applyFont="1" applyFill="1" applyBorder="1" applyAlignment="1">
      <alignment vertical="top" wrapText="1"/>
    </xf>
    <xf numFmtId="165" fontId="2" fillId="6" borderId="59" xfId="0" applyNumberFormat="1" applyFont="1" applyFill="1" applyBorder="1" applyAlignment="1">
      <alignment horizontal="center"/>
    </xf>
    <xf numFmtId="165" fontId="2" fillId="6" borderId="20" xfId="0" applyNumberFormat="1" applyFont="1" applyFill="1" applyBorder="1" applyAlignment="1">
      <alignment horizontal="center"/>
    </xf>
    <xf numFmtId="165" fontId="2" fillId="6" borderId="18" xfId="0" applyNumberFormat="1" applyFont="1" applyFill="1" applyBorder="1" applyAlignment="1">
      <alignment horizontal="center" vertical="top"/>
    </xf>
    <xf numFmtId="165" fontId="2" fillId="6" borderId="20" xfId="0" applyNumberFormat="1" applyFont="1" applyFill="1" applyBorder="1" applyAlignment="1">
      <alignment horizontal="center" vertical="top"/>
    </xf>
    <xf numFmtId="165" fontId="2" fillId="6" borderId="20" xfId="0" applyNumberFormat="1" applyFont="1" applyFill="1" applyBorder="1" applyAlignment="1">
      <alignment horizontal="center" vertical="top"/>
    </xf>
    <xf numFmtId="3" fontId="2" fillId="6" borderId="81" xfId="0" applyNumberFormat="1" applyFont="1" applyFill="1" applyBorder="1" applyAlignment="1">
      <alignment vertical="top" wrapText="1"/>
    </xf>
    <xf numFmtId="3" fontId="2" fillId="6" borderId="75" xfId="0" applyNumberFormat="1" applyFont="1" applyFill="1" applyBorder="1" applyAlignment="1">
      <alignment vertical="top" wrapText="1"/>
    </xf>
    <xf numFmtId="3" fontId="2" fillId="6" borderId="73" xfId="0" applyNumberFormat="1" applyFont="1" applyFill="1" applyBorder="1" applyAlignment="1">
      <alignment vertical="top" wrapText="1"/>
    </xf>
    <xf numFmtId="165" fontId="2" fillId="6" borderId="51" xfId="0" applyNumberFormat="1" applyFont="1" applyFill="1" applyBorder="1" applyAlignment="1">
      <alignment vertical="top" wrapText="1"/>
    </xf>
    <xf numFmtId="165" fontId="2" fillId="0" borderId="59" xfId="0" applyNumberFormat="1" applyFont="1" applyFill="1" applyBorder="1" applyAlignment="1">
      <alignment vertical="top" wrapText="1"/>
    </xf>
    <xf numFmtId="165" fontId="2" fillId="0" borderId="75" xfId="0" applyNumberFormat="1" applyFont="1" applyFill="1" applyBorder="1" applyAlignment="1">
      <alignment horizontal="left" vertical="top" wrapText="1"/>
    </xf>
    <xf numFmtId="165" fontId="2" fillId="6" borderId="96" xfId="0" applyNumberFormat="1" applyFont="1" applyFill="1" applyBorder="1" applyAlignment="1">
      <alignment horizontal="left" vertical="top" wrapText="1"/>
    </xf>
    <xf numFmtId="165" fontId="2" fillId="6" borderId="97" xfId="0" applyNumberFormat="1" applyFont="1" applyFill="1" applyBorder="1" applyAlignment="1">
      <alignment horizontal="left" vertical="top" wrapText="1"/>
    </xf>
    <xf numFmtId="0" fontId="2" fillId="0" borderId="73" xfId="0" applyFont="1" applyBorder="1" applyAlignment="1">
      <alignment vertical="top" wrapText="1"/>
    </xf>
    <xf numFmtId="165" fontId="2" fillId="6" borderId="81" xfId="0" applyNumberFormat="1" applyFont="1" applyFill="1" applyBorder="1" applyAlignment="1">
      <alignment horizontal="left" vertical="top" wrapText="1"/>
    </xf>
    <xf numFmtId="165" fontId="2" fillId="6" borderId="73" xfId="0" applyNumberFormat="1" applyFont="1" applyFill="1" applyBorder="1" applyAlignment="1">
      <alignment vertical="top" wrapText="1"/>
    </xf>
    <xf numFmtId="0" fontId="20" fillId="6" borderId="81" xfId="0" applyFont="1" applyFill="1" applyBorder="1" applyAlignment="1">
      <alignment vertical="top" wrapText="1"/>
    </xf>
    <xf numFmtId="0" fontId="20" fillId="6" borderId="59" xfId="0" applyFont="1" applyFill="1" applyBorder="1" applyAlignment="1">
      <alignment vertical="top" wrapText="1"/>
    </xf>
    <xf numFmtId="0" fontId="2" fillId="8" borderId="26" xfId="0" applyFont="1" applyFill="1" applyBorder="1" applyAlignment="1">
      <alignment vertical="top" wrapText="1"/>
    </xf>
    <xf numFmtId="0" fontId="24" fillId="8" borderId="39" xfId="0" applyFont="1" applyFill="1" applyBorder="1" applyAlignment="1">
      <alignment horizontal="center" vertical="top"/>
    </xf>
    <xf numFmtId="164" fontId="2" fillId="0" borderId="0" xfId="0" applyNumberFormat="1" applyFont="1" applyFill="1" applyBorder="1" applyAlignment="1">
      <alignment vertical="top" wrapText="1"/>
    </xf>
    <xf numFmtId="165" fontId="2" fillId="6" borderId="31" xfId="0" applyNumberFormat="1" applyFont="1" applyFill="1" applyBorder="1" applyAlignment="1">
      <alignment horizontal="left" vertical="top" wrapText="1"/>
    </xf>
    <xf numFmtId="165" fontId="20" fillId="6" borderId="59" xfId="0" applyNumberFormat="1" applyFont="1" applyFill="1" applyBorder="1" applyAlignment="1">
      <alignment horizontal="center" vertical="top"/>
    </xf>
    <xf numFmtId="165" fontId="2" fillId="6" borderId="73" xfId="0" applyNumberFormat="1" applyFont="1" applyFill="1" applyBorder="1" applyAlignment="1">
      <alignment horizontal="left" vertical="top" wrapText="1"/>
    </xf>
    <xf numFmtId="3" fontId="2" fillId="6" borderId="28" xfId="0" applyNumberFormat="1" applyFont="1" applyFill="1" applyBorder="1" applyAlignment="1">
      <alignment horizontal="center" vertical="top" wrapText="1"/>
    </xf>
    <xf numFmtId="3" fontId="2" fillId="6" borderId="27" xfId="0" applyNumberFormat="1" applyFont="1" applyFill="1" applyBorder="1" applyAlignment="1">
      <alignment horizontal="center" vertical="top" wrapText="1"/>
    </xf>
    <xf numFmtId="165" fontId="2" fillId="6" borderId="51" xfId="0" applyNumberFormat="1" applyFont="1" applyFill="1" applyBorder="1" applyAlignment="1">
      <alignment horizontal="left" vertical="top" wrapText="1"/>
    </xf>
    <xf numFmtId="165" fontId="2" fillId="6" borderId="59" xfId="0" applyNumberFormat="1" applyFont="1" applyFill="1" applyBorder="1" applyAlignment="1">
      <alignment vertical="top" wrapText="1"/>
    </xf>
    <xf numFmtId="165" fontId="2" fillId="6" borderId="18" xfId="0" applyNumberFormat="1" applyFont="1" applyFill="1" applyBorder="1" applyAlignment="1">
      <alignment horizontal="center" vertical="top"/>
    </xf>
    <xf numFmtId="165" fontId="2" fillId="6" borderId="20" xfId="0" applyNumberFormat="1" applyFont="1" applyFill="1" applyBorder="1" applyAlignment="1">
      <alignment horizontal="center" vertical="top"/>
    </xf>
    <xf numFmtId="49" fontId="2" fillId="6" borderId="15" xfId="0" applyNumberFormat="1" applyFont="1" applyFill="1" applyBorder="1" applyAlignment="1">
      <alignment horizontal="center" vertical="top"/>
    </xf>
    <xf numFmtId="165" fontId="2" fillId="0" borderId="0" xfId="0" applyNumberFormat="1" applyFont="1" applyBorder="1" applyAlignment="1">
      <alignment vertical="top"/>
    </xf>
    <xf numFmtId="0" fontId="4" fillId="0" borderId="5" xfId="0" applyFont="1" applyBorder="1" applyAlignment="1">
      <alignment horizontal="center" vertical="center" wrapText="1"/>
    </xf>
    <xf numFmtId="164" fontId="2" fillId="6" borderId="88" xfId="0" applyNumberFormat="1" applyFont="1" applyFill="1" applyBorder="1" applyAlignment="1">
      <alignment horizontal="center" vertical="top"/>
    </xf>
    <xf numFmtId="0" fontId="2" fillId="6" borderId="60" xfId="0" applyFont="1" applyFill="1" applyBorder="1" applyAlignment="1">
      <alignment horizontal="center" vertical="top"/>
    </xf>
    <xf numFmtId="164" fontId="2" fillId="6" borderId="89" xfId="0" applyNumberFormat="1" applyFont="1" applyFill="1" applyBorder="1" applyAlignment="1">
      <alignment horizontal="center" vertical="top"/>
    </xf>
    <xf numFmtId="0" fontId="26" fillId="0" borderId="54" xfId="0" applyFont="1" applyFill="1" applyBorder="1" applyAlignment="1">
      <alignment horizontal="center" vertical="center" textRotation="90" wrapText="1"/>
    </xf>
    <xf numFmtId="0" fontId="26" fillId="0" borderId="36" xfId="0" applyFont="1" applyFill="1" applyBorder="1" applyAlignment="1">
      <alignment horizontal="center" vertical="center" textRotation="90" wrapText="1"/>
    </xf>
    <xf numFmtId="0" fontId="2" fillId="6" borderId="36" xfId="0" applyFont="1" applyFill="1" applyBorder="1" applyAlignment="1">
      <alignment horizontal="left" vertical="top" wrapText="1"/>
    </xf>
    <xf numFmtId="0" fontId="26" fillId="6" borderId="36" xfId="0" applyFont="1" applyFill="1" applyBorder="1" applyAlignment="1">
      <alignment horizontal="center" vertical="center" textRotation="90" wrapText="1"/>
    </xf>
    <xf numFmtId="0" fontId="2" fillId="6" borderId="33" xfId="0" applyFont="1" applyFill="1" applyBorder="1" applyAlignment="1">
      <alignment horizontal="left" vertical="top" wrapText="1"/>
    </xf>
    <xf numFmtId="0" fontId="30" fillId="6" borderId="38" xfId="0" applyFont="1" applyFill="1" applyBorder="1" applyAlignment="1">
      <alignment horizontal="center" vertical="center" textRotation="90" wrapText="1"/>
    </xf>
    <xf numFmtId="0" fontId="30" fillId="6" borderId="33" xfId="0" applyFont="1" applyFill="1" applyBorder="1" applyAlignment="1">
      <alignment horizontal="center" vertical="center" textRotation="90" wrapText="1"/>
    </xf>
    <xf numFmtId="165" fontId="2" fillId="0" borderId="20" xfId="0" applyNumberFormat="1" applyFont="1" applyBorder="1" applyAlignment="1">
      <alignment horizontal="right" vertical="top"/>
    </xf>
    <xf numFmtId="0" fontId="4" fillId="0" borderId="73" xfId="0" applyFont="1" applyFill="1" applyBorder="1" applyAlignment="1">
      <alignment vertical="top" wrapText="1"/>
    </xf>
    <xf numFmtId="3" fontId="4" fillId="0" borderId="33"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wrapText="1"/>
    </xf>
    <xf numFmtId="49" fontId="12" fillId="9" borderId="7" xfId="0" applyNumberFormat="1" applyFont="1" applyFill="1" applyBorder="1" applyAlignment="1">
      <alignment horizontal="center" vertical="top"/>
    </xf>
    <xf numFmtId="49" fontId="12" fillId="2" borderId="13" xfId="0" applyNumberFormat="1" applyFont="1" applyFill="1" applyBorder="1" applyAlignment="1">
      <alignment horizontal="center" vertical="top"/>
    </xf>
    <xf numFmtId="49" fontId="4" fillId="8" borderId="13" xfId="0" applyNumberFormat="1" applyFont="1" applyFill="1" applyBorder="1" applyAlignment="1">
      <alignment horizontal="center" vertical="top"/>
    </xf>
    <xf numFmtId="49" fontId="4" fillId="6" borderId="16" xfId="0" applyNumberFormat="1" applyFont="1" applyFill="1" applyBorder="1" applyAlignment="1">
      <alignment horizontal="center" vertical="top"/>
    </xf>
    <xf numFmtId="49" fontId="4" fillId="6" borderId="28" xfId="0" applyNumberFormat="1" applyFont="1" applyFill="1" applyBorder="1" applyAlignment="1">
      <alignment horizontal="center" vertical="top"/>
    </xf>
    <xf numFmtId="49" fontId="4" fillId="6" borderId="16" xfId="0" applyNumberFormat="1" applyFont="1" applyFill="1" applyBorder="1" applyAlignment="1">
      <alignment horizontal="center" vertical="top" wrapText="1"/>
    </xf>
    <xf numFmtId="49" fontId="4" fillId="6" borderId="28" xfId="0" applyNumberFormat="1" applyFont="1" applyFill="1" applyBorder="1" applyAlignment="1">
      <alignment horizontal="center" vertical="top" wrapText="1"/>
    </xf>
    <xf numFmtId="49" fontId="4" fillId="2" borderId="24" xfId="0" applyNumberFormat="1" applyFont="1" applyFill="1" applyBorder="1" applyAlignment="1">
      <alignment horizontal="center" vertical="top"/>
    </xf>
    <xf numFmtId="49" fontId="4" fillId="2" borderId="13"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165" fontId="2" fillId="6" borderId="18" xfId="0" applyNumberFormat="1" applyFont="1" applyFill="1" applyBorder="1" applyAlignment="1">
      <alignment horizontal="center" vertical="top"/>
    </xf>
    <xf numFmtId="165" fontId="2" fillId="6" borderId="20" xfId="0" applyNumberFormat="1" applyFont="1" applyFill="1" applyBorder="1" applyAlignment="1">
      <alignment horizontal="center" vertical="top"/>
    </xf>
    <xf numFmtId="3" fontId="2" fillId="6" borderId="4" xfId="0" applyNumberFormat="1" applyFont="1" applyFill="1" applyBorder="1" applyAlignment="1">
      <alignment horizontal="center" vertical="top" wrapText="1"/>
    </xf>
    <xf numFmtId="165" fontId="20" fillId="6" borderId="81" xfId="0" applyNumberFormat="1" applyFont="1" applyFill="1" applyBorder="1" applyAlignment="1">
      <alignment vertical="top" wrapText="1"/>
    </xf>
    <xf numFmtId="49" fontId="4" fillId="8" borderId="13"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3" xfId="0" applyNumberFormat="1" applyFont="1" applyFill="1" applyBorder="1" applyAlignment="1">
      <alignment horizontal="center" vertical="top"/>
    </xf>
    <xf numFmtId="165" fontId="2" fillId="6" borderId="0" xfId="0" applyNumberFormat="1" applyFont="1" applyFill="1" applyBorder="1" applyAlignment="1">
      <alignment horizontal="center"/>
    </xf>
    <xf numFmtId="165" fontId="2" fillId="6" borderId="4" xfId="0" applyNumberFormat="1" applyFont="1" applyFill="1" applyBorder="1" applyAlignment="1">
      <alignment horizontal="center"/>
    </xf>
    <xf numFmtId="0" fontId="2" fillId="0" borderId="42" xfId="0" applyFont="1" applyFill="1" applyBorder="1" applyAlignment="1">
      <alignment horizontal="center" vertical="top" wrapText="1"/>
    </xf>
    <xf numFmtId="3" fontId="2" fillId="6" borderId="70" xfId="0" applyNumberFormat="1" applyFont="1" applyFill="1" applyBorder="1" applyAlignment="1">
      <alignment horizontal="center" vertical="top" wrapText="1"/>
    </xf>
    <xf numFmtId="3" fontId="2" fillId="6" borderId="41" xfId="0" applyNumberFormat="1" applyFont="1" applyFill="1" applyBorder="1" applyAlignment="1">
      <alignment horizontal="center" vertical="top" wrapText="1"/>
    </xf>
    <xf numFmtId="3" fontId="2" fillId="6" borderId="42" xfId="0" applyNumberFormat="1" applyFont="1" applyFill="1" applyBorder="1" applyAlignment="1">
      <alignment horizontal="center" vertical="top" wrapText="1"/>
    </xf>
    <xf numFmtId="0" fontId="2" fillId="6" borderId="41" xfId="0" applyFont="1" applyFill="1" applyBorder="1" applyAlignment="1">
      <alignment horizontal="center" vertical="top" wrapText="1"/>
    </xf>
    <xf numFmtId="0" fontId="2" fillId="6" borderId="42" xfId="0" applyFont="1" applyFill="1" applyBorder="1" applyAlignment="1">
      <alignment horizontal="center" vertical="top" wrapText="1"/>
    </xf>
    <xf numFmtId="0" fontId="2" fillId="6" borderId="70" xfId="0" applyFont="1" applyFill="1" applyBorder="1" applyAlignment="1">
      <alignment horizontal="center" vertical="top" wrapText="1"/>
    </xf>
    <xf numFmtId="0" fontId="2" fillId="6" borderId="88" xfId="0" applyFont="1" applyFill="1" applyBorder="1" applyAlignment="1">
      <alignment horizontal="center" vertical="top" wrapText="1"/>
    </xf>
    <xf numFmtId="3" fontId="20" fillId="6" borderId="70" xfId="0" applyNumberFormat="1" applyFont="1" applyFill="1" applyBorder="1" applyAlignment="1">
      <alignment horizontal="center" vertical="top" wrapText="1"/>
    </xf>
    <xf numFmtId="3" fontId="20" fillId="6" borderId="42" xfId="0" applyNumberFormat="1" applyFont="1" applyFill="1" applyBorder="1" applyAlignment="1">
      <alignment horizontal="center" vertical="top" wrapText="1"/>
    </xf>
    <xf numFmtId="3" fontId="16" fillId="6" borderId="70" xfId="0" applyNumberFormat="1" applyFont="1" applyFill="1" applyBorder="1" applyAlignment="1">
      <alignment horizontal="center" vertical="top" wrapText="1"/>
    </xf>
    <xf numFmtId="0" fontId="16" fillId="6" borderId="42" xfId="0" applyFont="1" applyFill="1" applyBorder="1" applyAlignment="1">
      <alignment horizontal="center" vertical="top"/>
    </xf>
    <xf numFmtId="0" fontId="20" fillId="6" borderId="70" xfId="0" applyFont="1" applyFill="1" applyBorder="1" applyAlignment="1">
      <alignment horizontal="center" vertical="top"/>
    </xf>
    <xf numFmtId="0" fontId="20" fillId="6" borderId="42" xfId="0" applyFont="1" applyFill="1" applyBorder="1" applyAlignment="1">
      <alignment horizontal="center" vertical="top" wrapText="1"/>
    </xf>
    <xf numFmtId="3" fontId="4" fillId="6" borderId="40" xfId="0" applyNumberFormat="1" applyFont="1" applyFill="1" applyBorder="1" applyAlignment="1">
      <alignment horizontal="left" vertical="top" wrapText="1"/>
    </xf>
    <xf numFmtId="165" fontId="2" fillId="6" borderId="33" xfId="0" applyNumberFormat="1" applyFont="1" applyFill="1" applyBorder="1" applyAlignment="1">
      <alignment vertical="top" wrapText="1"/>
    </xf>
    <xf numFmtId="165" fontId="2" fillId="6" borderId="91" xfId="0" applyNumberFormat="1" applyFont="1" applyFill="1" applyBorder="1" applyAlignment="1">
      <alignment vertical="top" wrapText="1"/>
    </xf>
    <xf numFmtId="164" fontId="2" fillId="6" borderId="91" xfId="0" applyNumberFormat="1" applyFont="1" applyFill="1" applyBorder="1" applyAlignment="1">
      <alignment vertical="top" wrapText="1"/>
    </xf>
    <xf numFmtId="164" fontId="2" fillId="6" borderId="74" xfId="0" applyNumberFormat="1" applyFont="1" applyFill="1" applyBorder="1" applyAlignment="1">
      <alignment vertical="top" wrapText="1"/>
    </xf>
    <xf numFmtId="0" fontId="2" fillId="6" borderId="78" xfId="0" applyFont="1" applyFill="1" applyBorder="1" applyAlignment="1">
      <alignment vertical="top" wrapText="1"/>
    </xf>
    <xf numFmtId="165" fontId="2" fillId="6" borderId="78" xfId="0" applyNumberFormat="1" applyFont="1" applyFill="1" applyBorder="1" applyAlignment="1">
      <alignment vertical="top" wrapText="1"/>
    </xf>
    <xf numFmtId="0" fontId="4" fillId="6" borderId="36" xfId="0" applyFont="1" applyFill="1" applyBorder="1" applyAlignment="1">
      <alignment vertical="top" wrapText="1"/>
    </xf>
    <xf numFmtId="0" fontId="2" fillId="6" borderId="33" xfId="0" applyFont="1" applyFill="1" applyBorder="1" applyAlignment="1">
      <alignment vertical="top" wrapText="1"/>
    </xf>
    <xf numFmtId="3" fontId="2" fillId="6" borderId="90" xfId="0" applyNumberFormat="1" applyFont="1" applyFill="1" applyBorder="1" applyAlignment="1">
      <alignment horizontal="center" vertical="center" textRotation="90" wrapText="1"/>
    </xf>
    <xf numFmtId="3" fontId="2" fillId="6" borderId="36" xfId="0" applyNumberFormat="1" applyFont="1" applyFill="1" applyBorder="1" applyAlignment="1">
      <alignment horizontal="center" vertical="center" textRotation="90" wrapText="1"/>
    </xf>
    <xf numFmtId="3" fontId="4" fillId="8" borderId="49" xfId="0" applyNumberFormat="1" applyFont="1" applyFill="1" applyBorder="1" applyAlignment="1">
      <alignment horizontal="right" vertical="top"/>
    </xf>
    <xf numFmtId="49" fontId="4" fillId="3" borderId="28" xfId="0" applyNumberFormat="1" applyFont="1" applyFill="1" applyBorder="1" applyAlignment="1">
      <alignment vertical="top"/>
    </xf>
    <xf numFmtId="49" fontId="4" fillId="9" borderId="12" xfId="0" applyNumberFormat="1" applyFont="1" applyFill="1" applyBorder="1" applyAlignment="1">
      <alignment horizontal="center" vertical="top"/>
    </xf>
    <xf numFmtId="49" fontId="4" fillId="2" borderId="1" xfId="0" applyNumberFormat="1" applyFont="1" applyFill="1" applyBorder="1" applyAlignment="1">
      <alignment horizontal="center" vertical="top"/>
    </xf>
    <xf numFmtId="0" fontId="4" fillId="0" borderId="33" xfId="0" applyFont="1" applyFill="1" applyBorder="1" applyAlignment="1">
      <alignment vertical="top" wrapText="1"/>
    </xf>
    <xf numFmtId="0" fontId="20" fillId="6" borderId="41" xfId="0" applyFont="1" applyFill="1" applyBorder="1" applyAlignment="1">
      <alignment horizontal="center" vertical="top"/>
    </xf>
    <xf numFmtId="165" fontId="20" fillId="6" borderId="4" xfId="0" applyNumberFormat="1" applyFont="1" applyFill="1" applyBorder="1" applyAlignment="1">
      <alignment horizontal="center" vertical="center"/>
    </xf>
    <xf numFmtId="165" fontId="20" fillId="0" borderId="73" xfId="0" applyNumberFormat="1" applyFont="1" applyFill="1" applyBorder="1" applyAlignment="1">
      <alignment vertical="top" wrapText="1"/>
    </xf>
    <xf numFmtId="0" fontId="4" fillId="0" borderId="37" xfId="0" applyFont="1" applyFill="1" applyBorder="1" applyAlignment="1">
      <alignment horizontal="center" vertical="center" wrapText="1"/>
    </xf>
    <xf numFmtId="0" fontId="4" fillId="7" borderId="38" xfId="0" applyFont="1" applyFill="1" applyBorder="1" applyAlignment="1">
      <alignment horizontal="center" vertical="center" wrapText="1"/>
    </xf>
    <xf numFmtId="0" fontId="4" fillId="7" borderId="36"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2" fillId="6" borderId="36" xfId="0" applyFont="1" applyFill="1" applyBorder="1" applyAlignment="1">
      <alignment vertical="center" textRotation="90" wrapText="1"/>
    </xf>
    <xf numFmtId="0" fontId="4" fillId="6" borderId="37" xfId="0" applyFont="1" applyFill="1" applyBorder="1" applyAlignment="1">
      <alignment vertical="center" textRotation="90" wrapText="1"/>
    </xf>
    <xf numFmtId="0" fontId="4" fillId="11" borderId="37" xfId="0" applyFont="1" applyFill="1" applyBorder="1" applyAlignment="1">
      <alignment horizontal="center" vertical="center" wrapText="1"/>
    </xf>
    <xf numFmtId="0" fontId="20" fillId="6" borderId="36" xfId="0" applyFont="1" applyFill="1" applyBorder="1" applyAlignment="1">
      <alignment horizontal="center" vertical="center" textRotation="90" wrapText="1"/>
    </xf>
    <xf numFmtId="0" fontId="20" fillId="0" borderId="36" xfId="0" applyFont="1" applyFill="1" applyBorder="1" applyAlignment="1">
      <alignment horizontal="center" vertical="center" textRotation="90" wrapText="1"/>
    </xf>
    <xf numFmtId="49" fontId="2" fillId="3" borderId="17" xfId="0" applyNumberFormat="1" applyFont="1" applyFill="1" applyBorder="1" applyAlignment="1">
      <alignment horizontal="center" vertical="center"/>
    </xf>
    <xf numFmtId="49" fontId="2" fillId="6" borderId="15" xfId="0" applyNumberFormat="1" applyFont="1" applyFill="1" applyBorder="1" applyAlignment="1">
      <alignment horizontal="center" wrapText="1"/>
    </xf>
    <xf numFmtId="49" fontId="2" fillId="6" borderId="15" xfId="0" applyNumberFormat="1" applyFont="1" applyFill="1" applyBorder="1" applyAlignment="1">
      <alignment horizontal="center" vertical="top" wrapText="1"/>
    </xf>
    <xf numFmtId="0" fontId="5" fillId="6" borderId="15" xfId="0" applyFont="1" applyFill="1" applyBorder="1" applyAlignment="1">
      <alignment horizontal="center" vertical="center" wrapText="1"/>
    </xf>
    <xf numFmtId="0" fontId="28" fillId="6" borderId="15" xfId="0" applyFont="1" applyFill="1" applyBorder="1" applyAlignment="1">
      <alignment wrapText="1"/>
    </xf>
    <xf numFmtId="0" fontId="29" fillId="6" borderId="15" xfId="0" applyFont="1" applyFill="1" applyBorder="1" applyAlignment="1">
      <alignment wrapText="1"/>
    </xf>
    <xf numFmtId="0" fontId="28" fillId="6" borderId="15" xfId="0" applyFont="1" applyFill="1" applyBorder="1" applyAlignment="1">
      <alignment horizontal="center" vertical="top" wrapText="1"/>
    </xf>
    <xf numFmtId="0" fontId="4" fillId="0" borderId="90" xfId="0" applyFont="1" applyBorder="1" applyAlignment="1">
      <alignment vertical="top"/>
    </xf>
    <xf numFmtId="0" fontId="2" fillId="6" borderId="36" xfId="0" applyFont="1" applyFill="1" applyBorder="1" applyAlignment="1">
      <alignment horizontal="center" vertical="center" textRotation="90" wrapText="1"/>
    </xf>
    <xf numFmtId="0" fontId="2" fillId="6" borderId="33" xfId="0" applyFont="1" applyFill="1" applyBorder="1" applyAlignment="1">
      <alignment horizontal="center" vertical="center" textRotation="90" wrapText="1"/>
    </xf>
    <xf numFmtId="49" fontId="26" fillId="6" borderId="11" xfId="0" applyNumberFormat="1" applyFont="1" applyFill="1" applyBorder="1" applyAlignment="1">
      <alignment horizontal="center" vertical="top" wrapText="1"/>
    </xf>
    <xf numFmtId="49" fontId="2" fillId="6" borderId="27" xfId="0" applyNumberFormat="1" applyFont="1" applyFill="1" applyBorder="1" applyAlignment="1">
      <alignment horizontal="center" vertical="top" wrapText="1"/>
    </xf>
    <xf numFmtId="3" fontId="2" fillId="6" borderId="91" xfId="0" applyNumberFormat="1" applyFont="1" applyFill="1" applyBorder="1" applyAlignment="1">
      <alignment horizontal="center" vertical="center" textRotation="90" wrapText="1"/>
    </xf>
    <xf numFmtId="3" fontId="2" fillId="6" borderId="74" xfId="0" applyNumberFormat="1" applyFont="1" applyFill="1" applyBorder="1" applyAlignment="1">
      <alignment horizontal="center" vertical="center" textRotation="90" wrapText="1"/>
    </xf>
    <xf numFmtId="3" fontId="2" fillId="6" borderId="78" xfId="0" applyNumberFormat="1" applyFont="1" applyFill="1" applyBorder="1" applyAlignment="1">
      <alignment horizontal="center" vertical="center" textRotation="90" wrapText="1"/>
    </xf>
    <xf numFmtId="0" fontId="5" fillId="6" borderId="15" xfId="0" applyFont="1" applyFill="1" applyBorder="1" applyAlignment="1">
      <alignment horizontal="center" wrapText="1"/>
    </xf>
    <xf numFmtId="0" fontId="2" fillId="6" borderId="65" xfId="0" applyFont="1" applyFill="1" applyBorder="1" applyAlignment="1">
      <alignment horizontal="center" vertical="top" wrapText="1"/>
    </xf>
    <xf numFmtId="0" fontId="2" fillId="6" borderId="62" xfId="0" applyFont="1" applyFill="1" applyBorder="1" applyAlignment="1">
      <alignment horizontal="center" vertical="top" wrapText="1"/>
    </xf>
    <xf numFmtId="0" fontId="2" fillId="6" borderId="83" xfId="0" applyFont="1" applyFill="1" applyBorder="1" applyAlignment="1">
      <alignment horizontal="center" vertical="top" wrapText="1"/>
    </xf>
    <xf numFmtId="0" fontId="5" fillId="6" borderId="83" xfId="0" applyFont="1" applyFill="1" applyBorder="1" applyAlignment="1">
      <alignment horizontal="center" wrapText="1"/>
    </xf>
    <xf numFmtId="0" fontId="5" fillId="6" borderId="65" xfId="0" applyFont="1" applyFill="1" applyBorder="1" applyAlignment="1">
      <alignment horizontal="center" wrapText="1"/>
    </xf>
    <xf numFmtId="0" fontId="5" fillId="6" borderId="62" xfId="0" applyFont="1" applyFill="1" applyBorder="1" applyAlignment="1">
      <alignment horizontal="center" wrapText="1"/>
    </xf>
    <xf numFmtId="3" fontId="2" fillId="6" borderId="11" xfId="0" applyNumberFormat="1" applyFont="1" applyFill="1" applyBorder="1" applyAlignment="1">
      <alignment horizontal="center" vertical="top" wrapText="1"/>
    </xf>
    <xf numFmtId="49" fontId="2" fillId="8" borderId="95" xfId="0" applyNumberFormat="1" applyFont="1" applyFill="1" applyBorder="1" applyAlignment="1">
      <alignment horizontal="center" vertical="top" wrapText="1"/>
    </xf>
    <xf numFmtId="0" fontId="24" fillId="8" borderId="57" xfId="0" applyFont="1" applyFill="1" applyBorder="1" applyAlignment="1">
      <alignment horizontal="center" vertical="top"/>
    </xf>
    <xf numFmtId="165" fontId="4" fillId="8" borderId="57" xfId="0" applyNumberFormat="1" applyFont="1" applyFill="1" applyBorder="1" applyAlignment="1">
      <alignment horizontal="center" vertical="top"/>
    </xf>
    <xf numFmtId="0" fontId="20" fillId="6" borderId="58" xfId="0" applyFont="1" applyFill="1" applyBorder="1" applyAlignment="1">
      <alignment horizontal="center" vertical="top"/>
    </xf>
    <xf numFmtId="165" fontId="4" fillId="6" borderId="40" xfId="0" applyNumberFormat="1" applyFont="1" applyFill="1" applyBorder="1" applyAlignment="1">
      <alignment horizontal="center" vertical="center" wrapText="1"/>
    </xf>
    <xf numFmtId="165" fontId="27" fillId="0" borderId="36" xfId="0" applyNumberFormat="1" applyFont="1" applyFill="1" applyBorder="1" applyAlignment="1">
      <alignment horizontal="center" vertical="center" textRotation="90" wrapText="1"/>
    </xf>
    <xf numFmtId="165" fontId="2" fillId="6" borderId="37" xfId="0" applyNumberFormat="1" applyFont="1" applyFill="1" applyBorder="1" applyAlignment="1">
      <alignment horizontal="center" vertical="center" textRotation="90" wrapText="1"/>
    </xf>
    <xf numFmtId="165" fontId="4" fillId="11" borderId="37" xfId="0" applyNumberFormat="1" applyFont="1" applyFill="1" applyBorder="1" applyAlignment="1">
      <alignment horizontal="center" vertical="center" wrapText="1"/>
    </xf>
    <xf numFmtId="165" fontId="24" fillId="6" borderId="37" xfId="0" applyNumberFormat="1" applyFont="1" applyFill="1" applyBorder="1" applyAlignment="1">
      <alignment horizontal="center" vertical="center" wrapText="1"/>
    </xf>
    <xf numFmtId="165" fontId="24" fillId="11" borderId="37" xfId="0" applyNumberFormat="1" applyFont="1" applyFill="1" applyBorder="1" applyAlignment="1">
      <alignment horizontal="center" vertical="center" wrapText="1"/>
    </xf>
    <xf numFmtId="0" fontId="4" fillId="11" borderId="37" xfId="0" applyFont="1" applyFill="1" applyBorder="1" applyAlignment="1">
      <alignment horizontal="center" vertical="top" wrapText="1"/>
    </xf>
    <xf numFmtId="0" fontId="26" fillId="0" borderId="33" xfId="0" applyFont="1" applyBorder="1" applyAlignment="1">
      <alignment horizontal="center" vertical="center" textRotation="90" wrapText="1"/>
    </xf>
    <xf numFmtId="49" fontId="2" fillId="6" borderId="25" xfId="0" applyNumberFormat="1" applyFont="1" applyFill="1" applyBorder="1" applyAlignment="1">
      <alignment horizontal="center" vertical="top" wrapText="1"/>
    </xf>
    <xf numFmtId="0" fontId="2" fillId="6" borderId="28" xfId="0" applyFont="1" applyFill="1" applyBorder="1" applyAlignment="1">
      <alignment horizontal="left" vertical="top" wrapText="1"/>
    </xf>
    <xf numFmtId="165" fontId="2" fillId="6" borderId="31" xfId="0" applyNumberFormat="1" applyFont="1" applyFill="1" applyBorder="1" applyAlignment="1">
      <alignment horizontal="left" vertical="top" wrapText="1"/>
    </xf>
    <xf numFmtId="0" fontId="18" fillId="0" borderId="0" xfId="0" applyFont="1" applyAlignment="1">
      <alignment horizontal="center" vertical="top" wrapText="1"/>
    </xf>
    <xf numFmtId="165" fontId="2" fillId="6" borderId="19" xfId="0" applyNumberFormat="1" applyFont="1" applyFill="1" applyBorder="1" applyAlignment="1">
      <alignment horizontal="center" vertical="top"/>
    </xf>
    <xf numFmtId="165" fontId="2" fillId="6" borderId="18" xfId="0" applyNumberFormat="1" applyFont="1" applyFill="1" applyBorder="1" applyAlignment="1">
      <alignment horizontal="center" vertical="top"/>
    </xf>
    <xf numFmtId="165" fontId="2" fillId="6" borderId="20" xfId="0" applyNumberFormat="1" applyFont="1" applyFill="1" applyBorder="1" applyAlignment="1">
      <alignment horizontal="center" vertical="top"/>
    </xf>
    <xf numFmtId="0" fontId="4" fillId="6" borderId="36" xfId="0" applyFont="1" applyFill="1" applyBorder="1" applyAlignment="1">
      <alignment vertical="top" wrapText="1"/>
    </xf>
    <xf numFmtId="0" fontId="2" fillId="6" borderId="36" xfId="0" applyFont="1" applyFill="1" applyBorder="1" applyAlignment="1">
      <alignment horizontal="center" vertical="center" textRotation="90" wrapText="1"/>
    </xf>
    <xf numFmtId="165" fontId="2" fillId="6" borderId="81" xfId="0" applyNumberFormat="1" applyFont="1" applyFill="1" applyBorder="1" applyAlignment="1">
      <alignment horizontal="left" vertical="top" wrapText="1"/>
    </xf>
    <xf numFmtId="0" fontId="2" fillId="6" borderId="33" xfId="0" applyFont="1" applyFill="1" applyBorder="1" applyAlignment="1">
      <alignment horizontal="left" vertical="top" wrapText="1"/>
    </xf>
    <xf numFmtId="0" fontId="2" fillId="6" borderId="33" xfId="0" applyFont="1" applyFill="1" applyBorder="1" applyAlignment="1">
      <alignment vertical="top" wrapText="1"/>
    </xf>
    <xf numFmtId="49" fontId="4" fillId="9" borderId="7" xfId="0" applyNumberFormat="1" applyFont="1" applyFill="1" applyBorder="1" applyAlignment="1">
      <alignment horizontal="center" vertical="top"/>
    </xf>
    <xf numFmtId="49" fontId="4" fillId="2" borderId="13" xfId="0" applyNumberFormat="1" applyFont="1" applyFill="1" applyBorder="1" applyAlignment="1">
      <alignment horizontal="center" vertical="top"/>
    </xf>
    <xf numFmtId="49" fontId="4" fillId="6" borderId="13" xfId="0" applyNumberFormat="1" applyFont="1" applyFill="1" applyBorder="1" applyAlignment="1">
      <alignment horizontal="center" vertical="top" wrapText="1"/>
    </xf>
    <xf numFmtId="0" fontId="2" fillId="6" borderId="33" xfId="0" applyFont="1" applyFill="1" applyBorder="1" applyAlignment="1">
      <alignment horizontal="center" vertical="center" textRotation="90" wrapText="1"/>
    </xf>
    <xf numFmtId="0" fontId="2" fillId="6" borderId="19" xfId="0" applyFont="1" applyFill="1" applyBorder="1" applyAlignment="1">
      <alignment horizontal="center" vertical="top"/>
    </xf>
    <xf numFmtId="49" fontId="4" fillId="2" borderId="24"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0" fontId="2" fillId="0" borderId="0" xfId="0" applyFont="1" applyFill="1" applyBorder="1" applyAlignment="1">
      <alignment horizontal="left" vertical="top" wrapText="1"/>
    </xf>
    <xf numFmtId="0" fontId="3" fillId="0" borderId="0" xfId="0" applyFont="1" applyFill="1" applyAlignment="1">
      <alignment vertical="top" wrapText="1"/>
    </xf>
    <xf numFmtId="3" fontId="2" fillId="6" borderId="18" xfId="0" applyNumberFormat="1" applyFont="1" applyFill="1" applyBorder="1" applyAlignment="1">
      <alignment horizontal="center" vertical="top" wrapText="1"/>
    </xf>
    <xf numFmtId="3" fontId="2" fillId="6" borderId="20" xfId="0" applyNumberFormat="1" applyFont="1" applyFill="1" applyBorder="1" applyAlignment="1">
      <alignment horizontal="center" vertical="top" wrapText="1"/>
    </xf>
    <xf numFmtId="0" fontId="4" fillId="0" borderId="75" xfId="0" applyFont="1" applyFill="1" applyBorder="1" applyAlignment="1">
      <alignment vertical="top" wrapText="1"/>
    </xf>
    <xf numFmtId="3" fontId="4" fillId="0" borderId="36"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0" fontId="4" fillId="6" borderId="38" xfId="0" applyFont="1" applyFill="1" applyBorder="1" applyAlignment="1">
      <alignment vertical="top" wrapText="1"/>
    </xf>
    <xf numFmtId="0" fontId="4" fillId="6" borderId="38" xfId="0" applyFont="1" applyFill="1" applyBorder="1" applyAlignment="1">
      <alignment horizontal="center" vertical="center" wrapText="1"/>
    </xf>
    <xf numFmtId="0" fontId="4" fillId="6" borderId="81" xfId="0" applyFont="1" applyFill="1" applyBorder="1" applyAlignment="1">
      <alignment vertical="top" wrapText="1"/>
    </xf>
    <xf numFmtId="3" fontId="4" fillId="6" borderId="38" xfId="0" applyNumberFormat="1" applyFont="1" applyFill="1" applyBorder="1" applyAlignment="1">
      <alignment horizontal="center" vertical="top" wrapText="1"/>
    </xf>
    <xf numFmtId="3" fontId="4" fillId="6" borderId="17" xfId="0" applyNumberFormat="1" applyFont="1" applyFill="1" applyBorder="1" applyAlignment="1">
      <alignment horizontal="center" vertical="top" wrapText="1"/>
    </xf>
    <xf numFmtId="3" fontId="4" fillId="6" borderId="13" xfId="0" applyNumberFormat="1" applyFont="1" applyFill="1" applyBorder="1" applyAlignment="1">
      <alignment horizontal="center" vertical="top"/>
    </xf>
    <xf numFmtId="49" fontId="4" fillId="6" borderId="36" xfId="0" applyNumberFormat="1" applyFont="1" applyFill="1" applyBorder="1" applyAlignment="1">
      <alignment horizontal="center" vertical="top"/>
    </xf>
    <xf numFmtId="0" fontId="4" fillId="6" borderId="36" xfId="0" applyFont="1" applyFill="1" applyBorder="1" applyAlignment="1">
      <alignment horizontal="center" vertical="center" wrapText="1"/>
    </xf>
    <xf numFmtId="0" fontId="4" fillId="6" borderId="33" xfId="0" applyFont="1" applyFill="1" applyBorder="1" applyAlignment="1">
      <alignment horizontal="center" vertical="center" wrapText="1"/>
    </xf>
    <xf numFmtId="0" fontId="4" fillId="6" borderId="17" xfId="0" applyFont="1" applyFill="1" applyBorder="1" applyAlignment="1">
      <alignment horizontal="center" vertical="center" wrapText="1"/>
    </xf>
    <xf numFmtId="49" fontId="4" fillId="9" borderId="8" xfId="0" applyNumberFormat="1" applyFont="1" applyFill="1" applyBorder="1" applyAlignment="1">
      <alignment vertical="top"/>
    </xf>
    <xf numFmtId="49" fontId="4" fillId="2" borderId="49" xfId="0" applyNumberFormat="1" applyFont="1" applyFill="1" applyBorder="1" applyAlignment="1">
      <alignment vertical="top"/>
    </xf>
    <xf numFmtId="49" fontId="4" fillId="6" borderId="22" xfId="0" applyNumberFormat="1" applyFont="1" applyFill="1" applyBorder="1" applyAlignment="1">
      <alignment vertical="top"/>
    </xf>
    <xf numFmtId="165" fontId="20" fillId="6" borderId="22" xfId="0" applyNumberFormat="1" applyFont="1" applyFill="1" applyBorder="1" applyAlignment="1">
      <alignment vertical="top" wrapText="1"/>
    </xf>
    <xf numFmtId="165" fontId="32" fillId="6" borderId="22" xfId="0" applyNumberFormat="1" applyFont="1" applyFill="1" applyBorder="1" applyAlignment="1">
      <alignment horizontal="center" vertical="top" wrapText="1"/>
    </xf>
    <xf numFmtId="165" fontId="4" fillId="8" borderId="99" xfId="0" applyNumberFormat="1" applyFont="1" applyFill="1" applyBorder="1" applyAlignment="1">
      <alignment horizontal="center" vertical="top"/>
    </xf>
    <xf numFmtId="165" fontId="4" fillId="8" borderId="98" xfId="0" applyNumberFormat="1" applyFont="1" applyFill="1" applyBorder="1" applyAlignment="1">
      <alignment horizontal="center" vertical="top"/>
    </xf>
    <xf numFmtId="165" fontId="20" fillId="6" borderId="100" xfId="0" applyNumberFormat="1" applyFont="1" applyFill="1" applyBorder="1" applyAlignment="1">
      <alignment vertical="top" wrapText="1"/>
    </xf>
    <xf numFmtId="165" fontId="2" fillId="6" borderId="26" xfId="0" applyNumberFormat="1" applyFont="1" applyFill="1" applyBorder="1" applyAlignment="1">
      <alignment horizontal="center" vertical="top"/>
    </xf>
    <xf numFmtId="165" fontId="2" fillId="6" borderId="49" xfId="0" applyNumberFormat="1" applyFont="1" applyFill="1" applyBorder="1" applyAlignment="1">
      <alignment horizontal="center" vertical="top"/>
    </xf>
    <xf numFmtId="165" fontId="2" fillId="6" borderId="23" xfId="0" applyNumberFormat="1" applyFont="1" applyFill="1" applyBorder="1" applyAlignment="1">
      <alignment horizontal="center" vertical="top"/>
    </xf>
    <xf numFmtId="3" fontId="4" fillId="6" borderId="36" xfId="0" applyNumberFormat="1" applyFont="1" applyFill="1" applyBorder="1" applyAlignment="1">
      <alignment horizontal="left" vertical="top" wrapText="1"/>
    </xf>
    <xf numFmtId="3" fontId="2" fillId="6" borderId="40" xfId="0" applyNumberFormat="1" applyFont="1" applyFill="1" applyBorder="1" applyAlignment="1">
      <alignment horizontal="center" vertical="center" textRotation="90" wrapText="1"/>
    </xf>
    <xf numFmtId="3" fontId="2" fillId="0" borderId="4" xfId="0" applyNumberFormat="1" applyFont="1" applyFill="1" applyBorder="1" applyAlignment="1">
      <alignment horizontal="center" vertical="top" wrapText="1"/>
    </xf>
    <xf numFmtId="3" fontId="2" fillId="6" borderId="46" xfId="0" applyNumberFormat="1" applyFont="1" applyFill="1" applyBorder="1" applyAlignment="1">
      <alignment horizontal="center" vertical="top"/>
    </xf>
    <xf numFmtId="165" fontId="2" fillId="6" borderId="46" xfId="0" applyNumberFormat="1" applyFont="1" applyFill="1" applyBorder="1" applyAlignment="1">
      <alignment horizontal="center" vertical="top"/>
    </xf>
    <xf numFmtId="3" fontId="2" fillId="6" borderId="6" xfId="0" applyNumberFormat="1" applyFont="1" applyFill="1" applyBorder="1" applyAlignment="1">
      <alignment vertical="top" wrapText="1"/>
    </xf>
    <xf numFmtId="3" fontId="2" fillId="6" borderId="80"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0" fontId="2" fillId="6" borderId="102" xfId="0" applyFont="1" applyFill="1" applyBorder="1" applyAlignment="1">
      <alignment horizontal="left" vertical="top" wrapText="1"/>
    </xf>
    <xf numFmtId="49" fontId="2" fillId="6" borderId="103" xfId="0" applyNumberFormat="1" applyFont="1" applyFill="1" applyBorder="1" applyAlignment="1">
      <alignment horizontal="center" vertical="top"/>
    </xf>
    <xf numFmtId="49" fontId="2" fillId="6" borderId="104" xfId="0" applyNumberFormat="1" applyFont="1" applyFill="1" applyBorder="1" applyAlignment="1">
      <alignment horizontal="center" vertical="top"/>
    </xf>
    <xf numFmtId="49" fontId="2" fillId="6" borderId="105" xfId="0" applyNumberFormat="1" applyFont="1" applyFill="1" applyBorder="1" applyAlignment="1">
      <alignment horizontal="center" vertical="top"/>
    </xf>
    <xf numFmtId="0" fontId="5" fillId="6" borderId="68" xfId="0" applyFont="1" applyFill="1" applyBorder="1" applyAlignment="1">
      <alignment horizontal="left" vertical="top" wrapText="1"/>
    </xf>
    <xf numFmtId="49" fontId="4" fillId="6" borderId="40" xfId="0" applyNumberFormat="1" applyFont="1" applyFill="1" applyBorder="1" applyAlignment="1">
      <alignment horizontal="left" vertical="top"/>
    </xf>
    <xf numFmtId="0" fontId="4" fillId="6" borderId="24" xfId="0" applyFont="1" applyFill="1" applyBorder="1" applyAlignment="1">
      <alignment horizontal="left" vertical="top" wrapText="1"/>
    </xf>
    <xf numFmtId="0" fontId="2" fillId="6" borderId="1" xfId="0" applyFont="1" applyFill="1" applyBorder="1" applyAlignment="1">
      <alignment vertical="top" wrapText="1"/>
    </xf>
    <xf numFmtId="165" fontId="2" fillId="0" borderId="46" xfId="0" applyNumberFormat="1" applyFont="1" applyBorder="1" applyAlignment="1">
      <alignment horizontal="center" vertical="top"/>
    </xf>
    <xf numFmtId="165" fontId="2" fillId="0" borderId="64" xfId="0" applyNumberFormat="1" applyFont="1" applyBorder="1" applyAlignment="1">
      <alignment horizontal="center" vertical="top"/>
    </xf>
    <xf numFmtId="165" fontId="2" fillId="0" borderId="5" xfId="0" applyNumberFormat="1" applyFont="1" applyBorder="1" applyAlignment="1">
      <alignment horizontal="center" vertical="top"/>
    </xf>
    <xf numFmtId="165" fontId="2" fillId="0" borderId="47" xfId="0" applyNumberFormat="1" applyFont="1" applyBorder="1" applyAlignment="1">
      <alignment horizontal="center" vertical="top"/>
    </xf>
    <xf numFmtId="0" fontId="2" fillId="6" borderId="48" xfId="0" applyFont="1" applyFill="1" applyBorder="1" applyAlignment="1">
      <alignment horizontal="center" vertical="top" wrapText="1"/>
    </xf>
    <xf numFmtId="0" fontId="2" fillId="6" borderId="48" xfId="0" applyFont="1" applyFill="1" applyBorder="1" applyAlignment="1">
      <alignment horizontal="center" vertical="top"/>
    </xf>
    <xf numFmtId="49" fontId="4" fillId="6" borderId="24" xfId="0" applyNumberFormat="1" applyFont="1" applyFill="1" applyBorder="1" applyAlignment="1">
      <alignment horizontal="center" vertical="top" wrapText="1"/>
    </xf>
    <xf numFmtId="0" fontId="4" fillId="6" borderId="10" xfId="0" applyFont="1" applyFill="1" applyBorder="1" applyAlignment="1">
      <alignment horizontal="left" vertical="top" wrapText="1"/>
    </xf>
    <xf numFmtId="49" fontId="4" fillId="6" borderId="36" xfId="0" applyNumberFormat="1" applyFont="1" applyFill="1" applyBorder="1" applyAlignment="1">
      <alignment horizontal="center" vertical="top" wrapText="1"/>
    </xf>
    <xf numFmtId="0" fontId="26" fillId="0" borderId="80" xfId="0" applyFont="1" applyFill="1" applyBorder="1" applyAlignment="1">
      <alignment horizontal="center" vertical="center" textRotation="90" wrapText="1"/>
    </xf>
    <xf numFmtId="0" fontId="26" fillId="0" borderId="15" xfId="0" applyFont="1" applyFill="1" applyBorder="1" applyAlignment="1">
      <alignment horizontal="center" vertical="center" textRotation="90" wrapText="1"/>
    </xf>
    <xf numFmtId="0" fontId="26" fillId="6" borderId="15" xfId="0" applyFont="1" applyFill="1" applyBorder="1" applyAlignment="1">
      <alignment horizontal="center" vertical="center" textRotation="90" wrapText="1"/>
    </xf>
    <xf numFmtId="3" fontId="2" fillId="6" borderId="101" xfId="0" applyNumberFormat="1" applyFont="1" applyFill="1" applyBorder="1" applyAlignment="1">
      <alignment horizontal="center" vertical="top"/>
    </xf>
    <xf numFmtId="165" fontId="2" fillId="6" borderId="101" xfId="0" applyNumberFormat="1" applyFont="1" applyFill="1" applyBorder="1" applyAlignment="1">
      <alignment horizontal="center" vertical="top"/>
    </xf>
    <xf numFmtId="165" fontId="2" fillId="6" borderId="106" xfId="0" applyNumberFormat="1" applyFont="1" applyFill="1" applyBorder="1" applyAlignment="1">
      <alignment horizontal="center" vertical="top"/>
    </xf>
    <xf numFmtId="3" fontId="2" fillId="6" borderId="102" xfId="0" applyNumberFormat="1" applyFont="1" applyFill="1" applyBorder="1" applyAlignment="1">
      <alignment horizontal="left" vertical="top" wrapText="1"/>
    </xf>
    <xf numFmtId="3" fontId="2" fillId="6" borderId="107" xfId="0" applyNumberFormat="1" applyFont="1" applyFill="1" applyBorder="1" applyAlignment="1">
      <alignment horizontal="center" vertical="top"/>
    </xf>
    <xf numFmtId="3" fontId="2" fillId="6" borderId="104" xfId="0" applyNumberFormat="1" applyFont="1" applyFill="1" applyBorder="1" applyAlignment="1">
      <alignment horizontal="center" vertical="top"/>
    </xf>
    <xf numFmtId="3" fontId="2" fillId="6" borderId="105" xfId="0" applyNumberFormat="1" applyFont="1" applyFill="1" applyBorder="1" applyAlignment="1">
      <alignment horizontal="center" vertical="top"/>
    </xf>
    <xf numFmtId="165" fontId="27" fillId="6" borderId="36" xfId="0" applyNumberFormat="1" applyFont="1" applyFill="1" applyBorder="1" applyAlignment="1">
      <alignment horizontal="center" vertical="center" textRotation="90" wrapText="1"/>
    </xf>
    <xf numFmtId="0" fontId="4" fillId="6" borderId="37" xfId="0" applyFont="1" applyFill="1" applyBorder="1" applyAlignment="1">
      <alignment horizontal="center" vertical="top" wrapText="1"/>
    </xf>
    <xf numFmtId="165" fontId="4" fillId="6" borderId="33" xfId="0" applyNumberFormat="1" applyFont="1" applyFill="1" applyBorder="1" applyAlignment="1">
      <alignment horizontal="center" vertical="center" wrapText="1"/>
    </xf>
    <xf numFmtId="165" fontId="4" fillId="6" borderId="17" xfId="0" applyNumberFormat="1" applyFont="1" applyFill="1" applyBorder="1" applyAlignment="1">
      <alignment horizontal="center" vertical="center" wrapText="1"/>
    </xf>
    <xf numFmtId="165" fontId="24" fillId="6" borderId="33" xfId="0" applyNumberFormat="1" applyFont="1" applyFill="1" applyBorder="1" applyAlignment="1">
      <alignment horizontal="center" vertical="center" wrapText="1"/>
    </xf>
    <xf numFmtId="165" fontId="24" fillId="6" borderId="17" xfId="0" applyNumberFormat="1" applyFont="1" applyFill="1" applyBorder="1" applyAlignment="1">
      <alignment horizontal="center" vertical="center" wrapText="1"/>
    </xf>
    <xf numFmtId="0" fontId="24" fillId="6" borderId="33" xfId="0" applyFont="1" applyFill="1" applyBorder="1" applyAlignment="1">
      <alignment horizontal="center" vertical="top" wrapText="1"/>
    </xf>
    <xf numFmtId="0" fontId="2" fillId="0" borderId="0" xfId="0" applyNumberFormat="1" applyFont="1" applyFill="1" applyBorder="1" applyAlignment="1">
      <alignment vertical="top" wrapText="1"/>
    </xf>
    <xf numFmtId="49" fontId="4" fillId="9" borderId="7" xfId="0" applyNumberFormat="1" applyFont="1" applyFill="1" applyBorder="1" applyAlignment="1">
      <alignment horizontal="center" vertical="top"/>
    </xf>
    <xf numFmtId="49" fontId="4" fillId="2" borderId="13" xfId="0" applyNumberFormat="1" applyFont="1" applyFill="1" applyBorder="1" applyAlignment="1">
      <alignment horizontal="center" vertical="top"/>
    </xf>
    <xf numFmtId="49" fontId="4" fillId="6" borderId="13" xfId="0" applyNumberFormat="1" applyFont="1" applyFill="1" applyBorder="1" applyAlignment="1">
      <alignment horizontal="center" vertical="top"/>
    </xf>
    <xf numFmtId="49" fontId="4" fillId="6" borderId="28" xfId="0" applyNumberFormat="1" applyFont="1" applyFill="1" applyBorder="1" applyAlignment="1">
      <alignment horizontal="center" vertical="top"/>
    </xf>
    <xf numFmtId="165" fontId="2" fillId="6" borderId="91" xfId="0" applyNumberFormat="1" applyFont="1" applyFill="1" applyBorder="1" applyAlignment="1">
      <alignment horizontal="left" vertical="top" wrapText="1"/>
    </xf>
    <xf numFmtId="0" fontId="2" fillId="6" borderId="77" xfId="0" applyFont="1" applyFill="1" applyBorder="1" applyAlignment="1">
      <alignment horizontal="left" vertical="top" wrapText="1"/>
    </xf>
    <xf numFmtId="165" fontId="2" fillId="6" borderId="18" xfId="0" applyNumberFormat="1" applyFont="1" applyFill="1" applyBorder="1" applyAlignment="1">
      <alignment horizontal="center" vertical="top"/>
    </xf>
    <xf numFmtId="165" fontId="2" fillId="6" borderId="20" xfId="0" applyNumberFormat="1" applyFont="1" applyFill="1" applyBorder="1" applyAlignment="1">
      <alignment horizontal="center" vertical="top"/>
    </xf>
    <xf numFmtId="165" fontId="2" fillId="6" borderId="108" xfId="0" applyNumberFormat="1" applyFont="1" applyFill="1" applyBorder="1" applyAlignment="1">
      <alignment horizontal="center" vertical="top"/>
    </xf>
    <xf numFmtId="0" fontId="5" fillId="6" borderId="102" xfId="0" applyFont="1" applyFill="1" applyBorder="1" applyAlignment="1">
      <alignment horizontal="left" vertical="top" wrapText="1"/>
    </xf>
    <xf numFmtId="3" fontId="2" fillId="6" borderId="109" xfId="0" applyNumberFormat="1" applyFont="1" applyFill="1" applyBorder="1" applyAlignment="1">
      <alignment horizontal="center" vertical="top"/>
    </xf>
    <xf numFmtId="165" fontId="2" fillId="6" borderId="109" xfId="0" applyNumberFormat="1" applyFont="1" applyFill="1" applyBorder="1" applyAlignment="1">
      <alignment vertical="top" wrapText="1"/>
    </xf>
    <xf numFmtId="165" fontId="2" fillId="6" borderId="104" xfId="0" applyNumberFormat="1" applyFont="1" applyFill="1" applyBorder="1" applyAlignment="1">
      <alignment vertical="top" wrapText="1"/>
    </xf>
    <xf numFmtId="165" fontId="2" fillId="0" borderId="5" xfId="0" applyNumberFormat="1" applyFont="1" applyFill="1" applyBorder="1" applyAlignment="1">
      <alignment horizontal="center" vertical="top" wrapText="1"/>
    </xf>
    <xf numFmtId="165" fontId="2" fillId="0" borderId="4" xfId="0" applyNumberFormat="1" applyFont="1" applyFill="1" applyBorder="1" applyAlignment="1">
      <alignment horizontal="center" vertical="top"/>
    </xf>
    <xf numFmtId="165" fontId="2" fillId="0" borderId="20" xfId="0" applyNumberFormat="1" applyFont="1" applyFill="1" applyBorder="1" applyAlignment="1">
      <alignment horizontal="center" vertical="top"/>
    </xf>
    <xf numFmtId="165" fontId="20" fillId="6" borderId="29" xfId="0" applyNumberFormat="1" applyFont="1" applyFill="1" applyBorder="1" applyAlignment="1">
      <alignment vertical="top" wrapText="1"/>
    </xf>
    <xf numFmtId="0" fontId="2" fillId="6" borderId="24" xfId="0" applyFont="1" applyFill="1" applyBorder="1" applyAlignment="1">
      <alignment horizontal="center" vertical="center" textRotation="90" wrapText="1" shrinkToFit="1"/>
    </xf>
    <xf numFmtId="0" fontId="2" fillId="6" borderId="13" xfId="0" applyFont="1" applyFill="1" applyBorder="1" applyAlignment="1">
      <alignment horizontal="center" vertical="center" textRotation="90" wrapText="1" shrinkToFit="1"/>
    </xf>
    <xf numFmtId="0" fontId="2" fillId="6" borderId="22" xfId="0" applyFont="1" applyFill="1" applyBorder="1" applyAlignment="1">
      <alignment horizontal="center" vertical="center" textRotation="90" wrapText="1" shrinkToFit="1"/>
    </xf>
    <xf numFmtId="1" fontId="9" fillId="6" borderId="38" xfId="0" applyNumberFormat="1" applyFont="1" applyFill="1" applyBorder="1" applyAlignment="1">
      <alignment horizontal="center" vertical="top"/>
    </xf>
    <xf numFmtId="1" fontId="9" fillId="6" borderId="33" xfId="0" applyNumberFormat="1" applyFont="1" applyFill="1" applyBorder="1" applyAlignment="1">
      <alignment horizontal="center" vertical="top"/>
    </xf>
    <xf numFmtId="165" fontId="2" fillId="0" borderId="24" xfId="0" applyNumberFormat="1" applyFont="1" applyBorder="1" applyAlignment="1">
      <alignment horizontal="center" vertical="center" textRotation="90" wrapText="1"/>
    </xf>
    <xf numFmtId="0" fontId="5" fillId="0" borderId="13" xfId="0" applyFont="1" applyBorder="1" applyAlignment="1">
      <alignment horizontal="center" vertical="center" textRotation="90" wrapText="1"/>
    </xf>
    <xf numFmtId="0" fontId="5" fillId="0" borderId="22" xfId="0" applyFont="1" applyBorder="1" applyAlignment="1">
      <alignment horizontal="center" vertical="center" textRotation="90" wrapText="1"/>
    </xf>
    <xf numFmtId="0" fontId="4" fillId="0" borderId="43" xfId="0" applyFont="1" applyBorder="1" applyAlignment="1">
      <alignment horizontal="center" vertical="center" textRotation="90" shrinkToFit="1"/>
    </xf>
    <xf numFmtId="0" fontId="4" fillId="0" borderId="41" xfId="0" applyFont="1" applyBorder="1" applyAlignment="1">
      <alignment horizontal="center" vertical="center" textRotation="90" shrinkToFit="1"/>
    </xf>
    <xf numFmtId="0" fontId="4" fillId="0" borderId="30" xfId="0" applyFont="1" applyBorder="1" applyAlignment="1">
      <alignment horizontal="center" vertical="center" textRotation="90" shrinkToFit="1"/>
    </xf>
    <xf numFmtId="0" fontId="4" fillId="0" borderId="47" xfId="0" applyFont="1" applyBorder="1" applyAlignment="1">
      <alignment horizontal="center" vertical="center"/>
    </xf>
    <xf numFmtId="0" fontId="4" fillId="0" borderId="54" xfId="0" applyFont="1" applyBorder="1" applyAlignment="1">
      <alignment horizontal="center" vertical="center"/>
    </xf>
    <xf numFmtId="0" fontId="2" fillId="0" borderId="53" xfId="0" applyFont="1" applyBorder="1" applyAlignment="1">
      <alignment horizontal="center" vertical="center"/>
    </xf>
    <xf numFmtId="0" fontId="9" fillId="3" borderId="48" xfId="0" applyFont="1" applyFill="1" applyBorder="1" applyAlignment="1">
      <alignment horizontal="left" vertical="top" wrapText="1"/>
    </xf>
    <xf numFmtId="0" fontId="10" fillId="0" borderId="53" xfId="0" applyFont="1" applyBorder="1" applyAlignment="1">
      <alignment horizontal="left" vertical="top" wrapText="1"/>
    </xf>
    <xf numFmtId="0" fontId="10" fillId="0" borderId="52" xfId="0" applyFont="1" applyBorder="1" applyAlignment="1">
      <alignment horizontal="left" vertical="top" wrapText="1"/>
    </xf>
    <xf numFmtId="0" fontId="9" fillId="0" borderId="48" xfId="0" applyFont="1" applyBorder="1" applyAlignment="1">
      <alignment horizontal="left" vertical="top" wrapText="1"/>
    </xf>
    <xf numFmtId="0" fontId="9" fillId="0" borderId="53" xfId="0" applyFont="1" applyBorder="1" applyAlignment="1">
      <alignment horizontal="left" vertical="top" wrapText="1"/>
    </xf>
    <xf numFmtId="0" fontId="9" fillId="0" borderId="52" xfId="0" applyFont="1" applyBorder="1" applyAlignment="1">
      <alignment horizontal="left" vertical="top" wrapText="1"/>
    </xf>
    <xf numFmtId="0" fontId="2" fillId="0" borderId="0" xfId="0" applyNumberFormat="1" applyFont="1" applyFill="1" applyBorder="1" applyAlignment="1">
      <alignment horizontal="left" vertical="top" wrapText="1"/>
    </xf>
    <xf numFmtId="49" fontId="4" fillId="0" borderId="26" xfId="0" applyNumberFormat="1" applyFont="1" applyFill="1" applyBorder="1" applyAlignment="1">
      <alignment horizontal="center" vertical="top" wrapText="1"/>
    </xf>
    <xf numFmtId="0" fontId="4" fillId="0" borderId="35"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55" xfId="0" applyFont="1" applyBorder="1" applyAlignment="1">
      <alignment horizontal="center" vertical="center" wrapText="1"/>
    </xf>
    <xf numFmtId="0" fontId="4" fillId="4" borderId="47" xfId="0" applyFont="1" applyFill="1" applyBorder="1" applyAlignment="1">
      <alignment horizontal="right" vertical="top" wrapText="1"/>
    </xf>
    <xf numFmtId="0" fontId="4" fillId="4" borderId="54" xfId="0" applyFont="1" applyFill="1" applyBorder="1" applyAlignment="1">
      <alignment horizontal="right" vertical="top" wrapText="1"/>
    </xf>
    <xf numFmtId="0" fontId="4" fillId="4" borderId="56" xfId="0" applyFont="1" applyFill="1" applyBorder="1" applyAlignment="1">
      <alignment horizontal="right" vertical="top" wrapText="1"/>
    </xf>
    <xf numFmtId="0" fontId="4" fillId="8" borderId="58" xfId="0" applyFont="1" applyFill="1" applyBorder="1" applyAlignment="1">
      <alignment horizontal="right" vertical="top" wrapText="1"/>
    </xf>
    <xf numFmtId="0" fontId="4" fillId="8" borderId="59" xfId="0" applyFont="1" applyFill="1" applyBorder="1" applyAlignment="1">
      <alignment horizontal="right" vertical="top" wrapText="1"/>
    </xf>
    <xf numFmtId="0" fontId="4" fillId="8" borderId="42" xfId="0" applyFont="1" applyFill="1" applyBorder="1" applyAlignment="1">
      <alignment horizontal="right" vertical="top" wrapText="1"/>
    </xf>
    <xf numFmtId="0" fontId="2" fillId="0" borderId="58" xfId="0" applyFont="1" applyBorder="1" applyAlignment="1">
      <alignment horizontal="left" vertical="top" wrapText="1"/>
    </xf>
    <xf numFmtId="0" fontId="2" fillId="0" borderId="59" xfId="0" applyFont="1" applyBorder="1" applyAlignment="1">
      <alignment horizontal="left" vertical="top" wrapText="1"/>
    </xf>
    <xf numFmtId="0" fontId="2" fillId="0" borderId="42" xfId="0" applyFont="1" applyBorder="1" applyAlignment="1">
      <alignment horizontal="left" vertical="top" wrapText="1"/>
    </xf>
    <xf numFmtId="165" fontId="13" fillId="6" borderId="24" xfId="0" applyNumberFormat="1" applyFont="1" applyFill="1" applyBorder="1" applyAlignment="1">
      <alignment horizontal="center" vertical="center" textRotation="90" wrapText="1"/>
    </xf>
    <xf numFmtId="0" fontId="0" fillId="0" borderId="28" xfId="0" applyBorder="1" applyAlignment="1">
      <alignment horizontal="center" vertical="center" wrapText="1"/>
    </xf>
    <xf numFmtId="49" fontId="4" fillId="2" borderId="26" xfId="0" applyNumberFormat="1" applyFont="1" applyFill="1" applyBorder="1" applyAlignment="1">
      <alignment horizontal="right" vertical="top"/>
    </xf>
    <xf numFmtId="0" fontId="2" fillId="2" borderId="57" xfId="0" applyFont="1" applyFill="1" applyBorder="1" applyAlignment="1">
      <alignment horizontal="center" vertical="top" wrapText="1"/>
    </xf>
    <xf numFmtId="0" fontId="2" fillId="2" borderId="26" xfId="0" applyFont="1" applyFill="1" applyBorder="1" applyAlignment="1">
      <alignment horizontal="center" vertical="top" wrapText="1"/>
    </xf>
    <xf numFmtId="0" fontId="2" fillId="2" borderId="30" xfId="0" applyFont="1" applyFill="1" applyBorder="1" applyAlignment="1">
      <alignment horizontal="center" vertical="top" wrapText="1"/>
    </xf>
    <xf numFmtId="49" fontId="4" fillId="9" borderId="44" xfId="0" applyNumberFormat="1" applyFont="1" applyFill="1" applyBorder="1" applyAlignment="1">
      <alignment horizontal="right" vertical="top"/>
    </xf>
    <xf numFmtId="49" fontId="4" fillId="9" borderId="45" xfId="0" applyNumberFormat="1" applyFont="1" applyFill="1" applyBorder="1" applyAlignment="1">
      <alignment horizontal="right" vertical="top"/>
    </xf>
    <xf numFmtId="0" fontId="2" fillId="9" borderId="45" xfId="0" applyFont="1" applyFill="1" applyBorder="1" applyAlignment="1">
      <alignment horizontal="center" vertical="top"/>
    </xf>
    <xf numFmtId="0" fontId="2" fillId="9" borderId="55" xfId="0" applyFont="1" applyFill="1" applyBorder="1" applyAlignment="1">
      <alignment horizontal="center" vertical="top"/>
    </xf>
    <xf numFmtId="49" fontId="4" fillId="4" borderId="44" xfId="0" applyNumberFormat="1" applyFont="1" applyFill="1" applyBorder="1" applyAlignment="1">
      <alignment horizontal="right" vertical="top"/>
    </xf>
    <xf numFmtId="49" fontId="4" fillId="4" borderId="45" xfId="0" applyNumberFormat="1" applyFont="1" applyFill="1" applyBorder="1" applyAlignment="1">
      <alignment horizontal="right" vertical="top"/>
    </xf>
    <xf numFmtId="0" fontId="2" fillId="4" borderId="45" xfId="0" applyFont="1" applyFill="1" applyBorder="1" applyAlignment="1">
      <alignment horizontal="center" vertical="top"/>
    </xf>
    <xf numFmtId="0" fontId="2" fillId="4" borderId="55" xfId="0" applyFont="1" applyFill="1" applyBorder="1" applyAlignment="1">
      <alignment horizontal="center" vertical="top"/>
    </xf>
    <xf numFmtId="49" fontId="12" fillId="2" borderId="45" xfId="0" applyNumberFormat="1" applyFont="1" applyFill="1" applyBorder="1" applyAlignment="1">
      <alignment horizontal="right" vertical="top"/>
    </xf>
    <xf numFmtId="0" fontId="9" fillId="2" borderId="35" xfId="0" applyFont="1" applyFill="1" applyBorder="1" applyAlignment="1">
      <alignment horizontal="center" vertical="top" wrapText="1"/>
    </xf>
    <xf numFmtId="0" fontId="9" fillId="2" borderId="45" xfId="0" applyFont="1" applyFill="1" applyBorder="1" applyAlignment="1">
      <alignment horizontal="center" vertical="top" wrapText="1"/>
    </xf>
    <xf numFmtId="0" fontId="9" fillId="2" borderId="55" xfId="0" applyFont="1" applyFill="1" applyBorder="1" applyAlignment="1">
      <alignment horizontal="center" vertical="top" wrapText="1"/>
    </xf>
    <xf numFmtId="0" fontId="12" fillId="8" borderId="57" xfId="0" applyFont="1" applyFill="1" applyBorder="1" applyAlignment="1">
      <alignment horizontal="right" vertical="top" wrapText="1"/>
    </xf>
    <xf numFmtId="0" fontId="12" fillId="8" borderId="26" xfId="0" applyFont="1" applyFill="1" applyBorder="1" applyAlignment="1">
      <alignment horizontal="right" vertical="top" wrapText="1"/>
    </xf>
    <xf numFmtId="0" fontId="12" fillId="8" borderId="30" xfId="0" applyFont="1" applyFill="1" applyBorder="1" applyAlignment="1">
      <alignment horizontal="right" vertical="top" wrapText="1"/>
    </xf>
    <xf numFmtId="0" fontId="9" fillId="0" borderId="0" xfId="0" applyFont="1" applyAlignment="1">
      <alignment horizontal="center" vertical="center"/>
    </xf>
    <xf numFmtId="0" fontId="2" fillId="3" borderId="58" xfId="0" applyFont="1" applyFill="1" applyBorder="1" applyAlignment="1">
      <alignment horizontal="left" vertical="top" wrapText="1"/>
    </xf>
    <xf numFmtId="0" fontId="2" fillId="3" borderId="59" xfId="0" applyFont="1" applyFill="1" applyBorder="1" applyAlignment="1">
      <alignment horizontal="left" vertical="top" wrapText="1"/>
    </xf>
    <xf numFmtId="0" fontId="2" fillId="3" borderId="42" xfId="0" applyFont="1" applyFill="1" applyBorder="1" applyAlignment="1">
      <alignment horizontal="left" vertical="top" wrapText="1"/>
    </xf>
    <xf numFmtId="0" fontId="2" fillId="8" borderId="48" xfId="0" applyFont="1" applyFill="1" applyBorder="1" applyAlignment="1">
      <alignment horizontal="left" vertical="top" wrapText="1"/>
    </xf>
    <xf numFmtId="0" fontId="2" fillId="8" borderId="53" xfId="0" applyFont="1" applyFill="1" applyBorder="1" applyAlignment="1">
      <alignment horizontal="left" vertical="top" wrapText="1"/>
    </xf>
    <xf numFmtId="0" fontId="2" fillId="8" borderId="52" xfId="0" applyFont="1" applyFill="1" applyBorder="1" applyAlignment="1">
      <alignment horizontal="left" vertical="top" wrapText="1"/>
    </xf>
    <xf numFmtId="0" fontId="9" fillId="8" borderId="48" xfId="0" applyFont="1" applyFill="1" applyBorder="1" applyAlignment="1">
      <alignment horizontal="left" vertical="top" wrapText="1"/>
    </xf>
    <xf numFmtId="0" fontId="9" fillId="8" borderId="53" xfId="0" applyFont="1" applyFill="1" applyBorder="1" applyAlignment="1">
      <alignment horizontal="left" vertical="top" wrapText="1"/>
    </xf>
    <xf numFmtId="0" fontId="9" fillId="8" borderId="52" xfId="0" applyFont="1" applyFill="1" applyBorder="1" applyAlignment="1">
      <alignment horizontal="left" vertical="top" wrapText="1"/>
    </xf>
    <xf numFmtId="0" fontId="12" fillId="4" borderId="48" xfId="0" applyFont="1" applyFill="1" applyBorder="1" applyAlignment="1">
      <alignment horizontal="right" vertical="top" wrapText="1"/>
    </xf>
    <xf numFmtId="0" fontId="12" fillId="4" borderId="53" xfId="0" applyFont="1" applyFill="1" applyBorder="1" applyAlignment="1">
      <alignment horizontal="right" vertical="top" wrapText="1"/>
    </xf>
    <xf numFmtId="0" fontId="12" fillId="4" borderId="52" xfId="0" applyFont="1" applyFill="1" applyBorder="1" applyAlignment="1">
      <alignment horizontal="right" vertical="top" wrapText="1"/>
    </xf>
    <xf numFmtId="0" fontId="9" fillId="3" borderId="58" xfId="0" applyFont="1" applyFill="1" applyBorder="1" applyAlignment="1">
      <alignment horizontal="left" vertical="top" wrapText="1"/>
    </xf>
    <xf numFmtId="0" fontId="9" fillId="3" borderId="59" xfId="0" applyFont="1" applyFill="1" applyBorder="1" applyAlignment="1">
      <alignment horizontal="left" vertical="top" wrapText="1"/>
    </xf>
    <xf numFmtId="0" fontId="9" fillId="3" borderId="42" xfId="0" applyFont="1" applyFill="1" applyBorder="1" applyAlignment="1">
      <alignment horizontal="left" vertical="top" wrapText="1"/>
    </xf>
    <xf numFmtId="0" fontId="12" fillId="2" borderId="45" xfId="0" applyFont="1" applyFill="1" applyBorder="1" applyAlignment="1">
      <alignment horizontal="left" vertical="top" wrapText="1"/>
    </xf>
    <xf numFmtId="0" fontId="12" fillId="2" borderId="55" xfId="0" applyFont="1" applyFill="1" applyBorder="1" applyAlignment="1">
      <alignment horizontal="left" vertical="top" wrapText="1"/>
    </xf>
    <xf numFmtId="0" fontId="12" fillId="6" borderId="24" xfId="0" applyFont="1" applyFill="1" applyBorder="1" applyAlignment="1">
      <alignment horizontal="left" vertical="top" wrapText="1"/>
    </xf>
    <xf numFmtId="0" fontId="0" fillId="6" borderId="28" xfId="0" applyFill="1" applyBorder="1" applyAlignment="1">
      <alignment horizontal="left" vertical="top" wrapText="1"/>
    </xf>
    <xf numFmtId="0" fontId="2" fillId="6" borderId="16" xfId="0" applyFont="1" applyFill="1" applyBorder="1" applyAlignment="1">
      <alignment horizontal="left" vertical="top" wrapText="1"/>
    </xf>
    <xf numFmtId="0" fontId="0" fillId="0" borderId="28" xfId="0" applyBorder="1" applyAlignment="1">
      <alignment horizontal="left" vertical="top" wrapText="1"/>
    </xf>
    <xf numFmtId="165" fontId="9" fillId="6" borderId="24" xfId="0" applyNumberFormat="1" applyFont="1" applyFill="1" applyBorder="1" applyAlignment="1">
      <alignment horizontal="center" vertical="center" textRotation="90" wrapText="1"/>
    </xf>
    <xf numFmtId="0" fontId="0" fillId="0" borderId="13" xfId="0" applyBorder="1" applyAlignment="1">
      <alignment horizontal="center" vertical="center" textRotation="90" wrapText="1"/>
    </xf>
    <xf numFmtId="49" fontId="12" fillId="2" borderId="45" xfId="0" applyNumberFormat="1" applyFont="1" applyFill="1" applyBorder="1" applyAlignment="1">
      <alignment horizontal="left" vertical="top"/>
    </xf>
    <xf numFmtId="49" fontId="12" fillId="2" borderId="55" xfId="0" applyNumberFormat="1" applyFont="1" applyFill="1" applyBorder="1" applyAlignment="1">
      <alignment horizontal="left" vertical="top"/>
    </xf>
    <xf numFmtId="49" fontId="12" fillId="9" borderId="7" xfId="0" applyNumberFormat="1" applyFont="1" applyFill="1" applyBorder="1" applyAlignment="1">
      <alignment horizontal="center" vertical="top"/>
    </xf>
    <xf numFmtId="49" fontId="12" fillId="2" borderId="13" xfId="0" applyNumberFormat="1" applyFont="1" applyFill="1" applyBorder="1" applyAlignment="1">
      <alignment horizontal="center" vertical="top"/>
    </xf>
    <xf numFmtId="49" fontId="12" fillId="6" borderId="13" xfId="0" applyNumberFormat="1" applyFont="1" applyFill="1" applyBorder="1" applyAlignment="1">
      <alignment horizontal="center" vertical="top"/>
    </xf>
    <xf numFmtId="0" fontId="9" fillId="3" borderId="16" xfId="0" applyFont="1" applyFill="1" applyBorder="1" applyAlignment="1">
      <alignment vertical="top" wrapText="1"/>
    </xf>
    <xf numFmtId="0" fontId="9" fillId="3" borderId="28" xfId="0" applyFont="1" applyFill="1" applyBorder="1" applyAlignment="1">
      <alignment vertical="top" wrapText="1"/>
    </xf>
    <xf numFmtId="0" fontId="9" fillId="6" borderId="13" xfId="0" applyFont="1" applyFill="1" applyBorder="1" applyAlignment="1">
      <alignment horizontal="center" vertical="center" textRotation="90" wrapText="1"/>
    </xf>
    <xf numFmtId="49" fontId="9" fillId="6" borderId="70" xfId="0" applyNumberFormat="1" applyFont="1" applyFill="1" applyBorder="1" applyAlignment="1">
      <alignment horizontal="center" vertical="top"/>
    </xf>
    <xf numFmtId="49" fontId="9" fillId="6" borderId="41" xfId="0" applyNumberFormat="1" applyFont="1" applyFill="1" applyBorder="1" applyAlignment="1">
      <alignment horizontal="center" vertical="top"/>
    </xf>
    <xf numFmtId="3" fontId="9" fillId="6" borderId="25" xfId="0" applyNumberFormat="1" applyFont="1" applyFill="1" applyBorder="1" applyAlignment="1">
      <alignment horizontal="left" vertical="top" wrapText="1"/>
    </xf>
    <xf numFmtId="0" fontId="0" fillId="6" borderId="15" xfId="0" applyFill="1" applyBorder="1" applyAlignment="1">
      <alignment horizontal="left" vertical="top" wrapText="1"/>
    </xf>
    <xf numFmtId="0" fontId="0" fillId="6" borderId="23" xfId="0" applyFill="1" applyBorder="1" applyAlignment="1">
      <alignment horizontal="left" vertical="top" wrapText="1"/>
    </xf>
    <xf numFmtId="165" fontId="9" fillId="6" borderId="6" xfId="0" applyNumberFormat="1" applyFont="1" applyFill="1" applyBorder="1" applyAlignment="1">
      <alignment horizontal="left" vertical="top" wrapText="1"/>
    </xf>
    <xf numFmtId="0" fontId="0" fillId="0" borderId="7" xfId="0" applyBorder="1" applyAlignment="1">
      <alignment horizontal="left" vertical="top" wrapText="1"/>
    </xf>
    <xf numFmtId="3" fontId="12" fillId="6" borderId="16" xfId="0" applyNumberFormat="1" applyFont="1" applyFill="1" applyBorder="1" applyAlignment="1">
      <alignment vertical="top" wrapText="1"/>
    </xf>
    <xf numFmtId="3" fontId="12" fillId="6" borderId="61" xfId="0" applyNumberFormat="1" applyFont="1" applyFill="1" applyBorder="1" applyAlignment="1">
      <alignment vertical="top" wrapText="1"/>
    </xf>
    <xf numFmtId="0" fontId="12" fillId="6" borderId="13" xfId="0" applyFont="1" applyFill="1" applyBorder="1" applyAlignment="1">
      <alignment vertical="top" wrapText="1"/>
    </xf>
    <xf numFmtId="0" fontId="0" fillId="6" borderId="13" xfId="0" applyFill="1" applyBorder="1" applyAlignment="1">
      <alignment vertical="top" wrapText="1"/>
    </xf>
    <xf numFmtId="0" fontId="9" fillId="6" borderId="0" xfId="0" applyFont="1" applyFill="1" applyBorder="1" applyAlignment="1">
      <alignment horizontal="center" vertical="center" textRotation="90" wrapText="1"/>
    </xf>
    <xf numFmtId="0" fontId="9" fillId="6" borderId="59" xfId="0" applyFont="1" applyFill="1" applyBorder="1" applyAlignment="1">
      <alignment horizontal="center" vertical="center" textRotation="90" wrapText="1"/>
    </xf>
    <xf numFmtId="49" fontId="9" fillId="6" borderId="15" xfId="0" applyNumberFormat="1" applyFont="1" applyFill="1" applyBorder="1" applyAlignment="1">
      <alignment horizontal="center" vertical="top"/>
    </xf>
    <xf numFmtId="49" fontId="9" fillId="6" borderId="27" xfId="0" applyNumberFormat="1" applyFont="1" applyFill="1" applyBorder="1" applyAlignment="1">
      <alignment horizontal="center" vertical="top"/>
    </xf>
    <xf numFmtId="165" fontId="2" fillId="6" borderId="31" xfId="0" applyNumberFormat="1" applyFont="1" applyFill="1" applyBorder="1" applyAlignment="1">
      <alignment horizontal="left" vertical="top" wrapText="1"/>
    </xf>
    <xf numFmtId="0" fontId="0" fillId="6" borderId="29" xfId="0" applyFill="1" applyBorder="1" applyAlignment="1">
      <alignment vertical="top" wrapText="1"/>
    </xf>
    <xf numFmtId="49" fontId="12" fillId="9" borderId="6" xfId="0" applyNumberFormat="1" applyFont="1" applyFill="1" applyBorder="1" applyAlignment="1">
      <alignment horizontal="center" vertical="top"/>
    </xf>
    <xf numFmtId="49" fontId="12" fillId="2" borderId="24" xfId="0" applyNumberFormat="1" applyFont="1" applyFill="1" applyBorder="1" applyAlignment="1">
      <alignment horizontal="center" vertical="top"/>
    </xf>
    <xf numFmtId="3" fontId="12" fillId="6" borderId="24" xfId="0" applyNumberFormat="1" applyFont="1" applyFill="1" applyBorder="1" applyAlignment="1">
      <alignment horizontal="left" vertical="top" wrapText="1"/>
    </xf>
    <xf numFmtId="0" fontId="0" fillId="0" borderId="13" xfId="0" applyBorder="1" applyAlignment="1">
      <alignment horizontal="left" vertical="top" wrapText="1"/>
    </xf>
    <xf numFmtId="3" fontId="9" fillId="6" borderId="13" xfId="0" applyNumberFormat="1" applyFont="1" applyFill="1" applyBorder="1" applyAlignment="1">
      <alignment horizontal="left" vertical="top" wrapText="1"/>
    </xf>
    <xf numFmtId="3" fontId="9" fillId="6" borderId="28" xfId="0" applyNumberFormat="1" applyFont="1" applyFill="1" applyBorder="1" applyAlignment="1">
      <alignment horizontal="left" vertical="top" wrapText="1"/>
    </xf>
    <xf numFmtId="3" fontId="12" fillId="6" borderId="0" xfId="0" applyNumberFormat="1" applyFont="1" applyFill="1" applyBorder="1" applyAlignment="1">
      <alignment horizontal="center" vertical="center" textRotation="90" wrapText="1"/>
    </xf>
    <xf numFmtId="0" fontId="17" fillId="0" borderId="59" xfId="0" applyFont="1" applyBorder="1" applyAlignment="1">
      <alignment horizontal="center" vertical="center" textRotation="90" wrapText="1"/>
    </xf>
    <xf numFmtId="0" fontId="2" fillId="6" borderId="28" xfId="0" applyFont="1" applyFill="1" applyBorder="1" applyAlignment="1">
      <alignment horizontal="left" vertical="top" wrapText="1"/>
    </xf>
    <xf numFmtId="49" fontId="12" fillId="6" borderId="13" xfId="0" applyNumberFormat="1" applyFont="1" applyFill="1" applyBorder="1" applyAlignment="1">
      <alignment horizontal="center" vertical="top" wrapText="1"/>
    </xf>
    <xf numFmtId="0" fontId="2" fillId="6" borderId="16" xfId="0" applyFont="1" applyFill="1" applyBorder="1" applyAlignment="1">
      <alignment vertical="top" wrapText="1"/>
    </xf>
    <xf numFmtId="0" fontId="0" fillId="0" borderId="13" xfId="0" applyBorder="1" applyAlignment="1">
      <alignment vertical="top" wrapText="1"/>
    </xf>
    <xf numFmtId="49" fontId="12" fillId="6" borderId="15" xfId="0" applyNumberFormat="1" applyFont="1" applyFill="1" applyBorder="1" applyAlignment="1">
      <alignment horizontal="center" vertical="top"/>
    </xf>
    <xf numFmtId="0" fontId="2" fillId="6" borderId="28" xfId="0" applyFont="1" applyFill="1" applyBorder="1" applyAlignment="1">
      <alignment vertical="top" wrapText="1"/>
    </xf>
    <xf numFmtId="165" fontId="2" fillId="6" borderId="50" xfId="0" applyNumberFormat="1" applyFont="1" applyFill="1" applyBorder="1" applyAlignment="1">
      <alignment vertical="top" wrapText="1"/>
    </xf>
    <xf numFmtId="165" fontId="2" fillId="6" borderId="58" xfId="0" applyNumberFormat="1" applyFont="1" applyFill="1" applyBorder="1" applyAlignment="1">
      <alignment vertical="top" wrapText="1"/>
    </xf>
    <xf numFmtId="1" fontId="2" fillId="6" borderId="16" xfId="0" applyNumberFormat="1" applyFont="1" applyFill="1" applyBorder="1" applyAlignment="1">
      <alignment horizontal="center" vertical="top"/>
    </xf>
    <xf numFmtId="1" fontId="2" fillId="6" borderId="28" xfId="0" applyNumberFormat="1" applyFont="1" applyFill="1" applyBorder="1" applyAlignment="1">
      <alignment horizontal="center" vertical="top"/>
    </xf>
    <xf numFmtId="1" fontId="9" fillId="6" borderId="15" xfId="0" applyNumberFormat="1" applyFont="1" applyFill="1" applyBorder="1" applyAlignment="1">
      <alignment horizontal="center" vertical="top"/>
    </xf>
    <xf numFmtId="3" fontId="2" fillId="6" borderId="16" xfId="0" applyNumberFormat="1" applyFont="1" applyFill="1" applyBorder="1" applyAlignment="1">
      <alignment horizontal="left" vertical="top" wrapText="1"/>
    </xf>
    <xf numFmtId="3" fontId="2" fillId="6" borderId="28" xfId="0" applyNumberFormat="1" applyFont="1" applyFill="1" applyBorder="1" applyAlignment="1">
      <alignment horizontal="left" vertical="top" wrapText="1"/>
    </xf>
    <xf numFmtId="3" fontId="2" fillId="6" borderId="16" xfId="0" applyNumberFormat="1" applyFont="1" applyFill="1" applyBorder="1" applyAlignment="1">
      <alignment vertical="top" wrapText="1"/>
    </xf>
    <xf numFmtId="0" fontId="0" fillId="6" borderId="28" xfId="0" applyFill="1" applyBorder="1" applyAlignment="1">
      <alignment vertical="top" wrapText="1"/>
    </xf>
    <xf numFmtId="165" fontId="2" fillId="6" borderId="16" xfId="0" applyNumberFormat="1" applyFont="1" applyFill="1" applyBorder="1" applyAlignment="1">
      <alignment vertical="top" wrapText="1"/>
    </xf>
    <xf numFmtId="0" fontId="0" fillId="0" borderId="28" xfId="0" applyBorder="1" applyAlignment="1">
      <alignment vertical="top" wrapText="1"/>
    </xf>
    <xf numFmtId="0" fontId="10" fillId="6" borderId="13" xfId="0" applyFont="1" applyFill="1" applyBorder="1" applyAlignment="1">
      <alignment horizontal="center" vertical="center" textRotation="90" wrapText="1"/>
    </xf>
    <xf numFmtId="3" fontId="2" fillId="6" borderId="65" xfId="0" applyNumberFormat="1" applyFont="1" applyFill="1" applyBorder="1" applyAlignment="1">
      <alignment horizontal="left" vertical="top" wrapText="1"/>
    </xf>
    <xf numFmtId="3" fontId="2" fillId="6" borderId="15" xfId="0" applyNumberFormat="1" applyFont="1" applyFill="1" applyBorder="1" applyAlignment="1">
      <alignment horizontal="left" vertical="top" wrapText="1"/>
    </xf>
    <xf numFmtId="0" fontId="18" fillId="0" borderId="0" xfId="0" applyFont="1" applyAlignment="1">
      <alignment horizontal="center" vertical="top" wrapText="1"/>
    </xf>
    <xf numFmtId="0" fontId="0" fillId="0" borderId="0" xfId="0" applyAlignment="1">
      <alignment horizontal="center" vertical="top" wrapText="1"/>
    </xf>
    <xf numFmtId="0" fontId="19" fillId="0" borderId="0" xfId="0" applyFont="1" applyAlignment="1">
      <alignment horizontal="center" vertical="top" wrapText="1"/>
    </xf>
    <xf numFmtId="0" fontId="18" fillId="0" borderId="0" xfId="0" applyFont="1" applyAlignment="1">
      <alignment horizontal="center" vertical="top"/>
    </xf>
    <xf numFmtId="0" fontId="9" fillId="0" borderId="26" xfId="0" applyFont="1" applyBorder="1" applyAlignment="1">
      <alignment horizontal="right" vertical="top"/>
    </xf>
    <xf numFmtId="0" fontId="10" fillId="0" borderId="26" xfId="0" applyFont="1" applyBorder="1" applyAlignment="1">
      <alignment horizontal="right" vertical="top"/>
    </xf>
    <xf numFmtId="49" fontId="14" fillId="5" borderId="47" xfId="0" applyNumberFormat="1" applyFont="1" applyFill="1" applyBorder="1" applyAlignment="1">
      <alignment horizontal="left" vertical="top" wrapText="1"/>
    </xf>
    <xf numFmtId="49" fontId="14" fillId="5" borderId="54" xfId="0" applyNumberFormat="1" applyFont="1" applyFill="1" applyBorder="1" applyAlignment="1">
      <alignment horizontal="left" vertical="top" wrapText="1"/>
    </xf>
    <xf numFmtId="49" fontId="14" fillId="5" borderId="56" xfId="0" applyNumberFormat="1" applyFont="1" applyFill="1" applyBorder="1" applyAlignment="1">
      <alignment horizontal="left" vertical="top" wrapText="1"/>
    </xf>
    <xf numFmtId="0" fontId="14" fillId="7" borderId="48" xfId="0" applyFont="1" applyFill="1" applyBorder="1" applyAlignment="1">
      <alignment horizontal="left" vertical="top" wrapText="1"/>
    </xf>
    <xf numFmtId="0" fontId="14" fillId="7" borderId="53" xfId="0" applyFont="1" applyFill="1" applyBorder="1" applyAlignment="1">
      <alignment horizontal="left" vertical="top" wrapText="1"/>
    </xf>
    <xf numFmtId="0" fontId="14" fillId="7" borderId="52" xfId="0" applyFont="1" applyFill="1" applyBorder="1" applyAlignment="1">
      <alignment horizontal="left" vertical="top" wrapText="1"/>
    </xf>
    <xf numFmtId="0" fontId="12" fillId="9" borderId="37" xfId="0" applyFont="1" applyFill="1" applyBorder="1" applyAlignment="1">
      <alignment horizontal="left" vertical="top"/>
    </xf>
    <xf numFmtId="0" fontId="12" fillId="9" borderId="53" xfId="0" applyFont="1" applyFill="1" applyBorder="1" applyAlignment="1">
      <alignment horizontal="left" vertical="top"/>
    </xf>
    <xf numFmtId="0" fontId="12" fillId="9" borderId="52" xfId="0" applyFont="1" applyFill="1" applyBorder="1" applyAlignment="1">
      <alignment horizontal="left" vertical="top"/>
    </xf>
    <xf numFmtId="0" fontId="12" fillId="2" borderId="53" xfId="0" applyFont="1" applyFill="1" applyBorder="1" applyAlignment="1">
      <alignment horizontal="left" vertical="top" wrapText="1"/>
    </xf>
    <xf numFmtId="0" fontId="12" fillId="2" borderId="52" xfId="0" applyFont="1" applyFill="1" applyBorder="1" applyAlignment="1">
      <alignment horizontal="left" vertical="top" wrapText="1"/>
    </xf>
    <xf numFmtId="3" fontId="2" fillId="6" borderId="13" xfId="0" applyNumberFormat="1" applyFont="1" applyFill="1" applyBorder="1" applyAlignment="1">
      <alignment horizontal="justify" vertical="top" wrapText="1"/>
    </xf>
    <xf numFmtId="0" fontId="0" fillId="0" borderId="28" xfId="0" applyBorder="1" applyAlignment="1">
      <alignment horizontal="justify" vertical="top" wrapText="1"/>
    </xf>
    <xf numFmtId="165" fontId="2" fillId="3" borderId="7" xfId="0" applyNumberFormat="1" applyFont="1" applyFill="1" applyBorder="1" applyAlignment="1">
      <alignment vertical="top" wrapText="1"/>
    </xf>
    <xf numFmtId="0" fontId="0" fillId="0" borderId="29" xfId="0" applyBorder="1" applyAlignment="1">
      <alignment vertical="top" wrapText="1"/>
    </xf>
    <xf numFmtId="0" fontId="9" fillId="0" borderId="46" xfId="0" applyFont="1" applyBorder="1" applyAlignment="1">
      <alignment horizontal="center" vertical="center" textRotation="90" shrinkToFit="1"/>
    </xf>
    <xf numFmtId="0" fontId="9" fillId="0" borderId="4" xfId="0" applyFont="1" applyBorder="1" applyAlignment="1">
      <alignment horizontal="center" vertical="center" textRotation="90" shrinkToFit="1"/>
    </xf>
    <xf numFmtId="0" fontId="9" fillId="0" borderId="39" xfId="0" applyFont="1" applyBorder="1" applyAlignment="1">
      <alignment horizontal="center" vertical="center" textRotation="90" shrinkToFit="1"/>
    </xf>
    <xf numFmtId="165" fontId="2" fillId="0" borderId="64" xfId="0" applyNumberFormat="1" applyFont="1" applyBorder="1" applyAlignment="1">
      <alignment horizontal="center" vertical="center" textRotation="90" wrapText="1"/>
    </xf>
    <xf numFmtId="0" fontId="5" fillId="0" borderId="32" xfId="0" applyFont="1" applyBorder="1" applyAlignment="1">
      <alignment horizontal="center" vertical="center" textRotation="90" wrapText="1"/>
    </xf>
    <xf numFmtId="0" fontId="5" fillId="0" borderId="57" xfId="0" applyFont="1" applyBorder="1" applyAlignment="1">
      <alignment horizontal="center" vertical="center" textRotation="90" wrapText="1"/>
    </xf>
    <xf numFmtId="0" fontId="2" fillId="0" borderId="31" xfId="0" applyFont="1" applyBorder="1" applyAlignment="1">
      <alignment horizontal="center" vertical="center" wrapText="1"/>
    </xf>
    <xf numFmtId="0" fontId="2" fillId="0" borderId="8" xfId="0" applyFont="1" applyBorder="1" applyAlignment="1">
      <alignment horizontal="center" vertical="center" wrapText="1"/>
    </xf>
    <xf numFmtId="0" fontId="9" fillId="0" borderId="6" xfId="0" applyFont="1" applyBorder="1" applyAlignment="1">
      <alignment horizontal="center" vertical="center" textRotation="90" shrinkToFit="1"/>
    </xf>
    <xf numFmtId="0" fontId="9" fillId="0" borderId="7" xfId="0" applyFont="1" applyBorder="1" applyAlignment="1">
      <alignment horizontal="center" vertical="center" textRotation="90" shrinkToFit="1"/>
    </xf>
    <xf numFmtId="0" fontId="9" fillId="0" borderId="8" xfId="0" applyFont="1" applyBorder="1" applyAlignment="1">
      <alignment horizontal="center" vertical="center" textRotation="90" shrinkToFit="1"/>
    </xf>
    <xf numFmtId="0" fontId="9" fillId="0" borderId="24" xfId="0" applyFont="1" applyBorder="1" applyAlignment="1">
      <alignment horizontal="center" vertical="center" textRotation="90" shrinkToFit="1"/>
    </xf>
    <xf numFmtId="0" fontId="9" fillId="0" borderId="13" xfId="0" applyFont="1" applyBorder="1" applyAlignment="1">
      <alignment horizontal="center" vertical="center" textRotation="90" shrinkToFit="1"/>
    </xf>
    <xf numFmtId="0" fontId="9" fillId="0" borderId="22" xfId="0" applyFont="1" applyBorder="1" applyAlignment="1">
      <alignment horizontal="center" vertical="center" textRotation="90" shrinkToFit="1"/>
    </xf>
    <xf numFmtId="0" fontId="9" fillId="0" borderId="40" xfId="0" applyFont="1" applyBorder="1" applyAlignment="1">
      <alignment horizontal="center" vertical="center" shrinkToFit="1"/>
    </xf>
    <xf numFmtId="0" fontId="9" fillId="0" borderId="36" xfId="0" applyFont="1" applyBorder="1" applyAlignment="1">
      <alignment horizontal="center" vertical="center" shrinkToFit="1"/>
    </xf>
    <xf numFmtId="0" fontId="9" fillId="0" borderId="49" xfId="0" applyFont="1" applyBorder="1" applyAlignment="1">
      <alignment horizontal="center" vertical="center" shrinkToFit="1"/>
    </xf>
    <xf numFmtId="0" fontId="9" fillId="0" borderId="43" xfId="0" applyNumberFormat="1" applyFont="1" applyBorder="1" applyAlignment="1">
      <alignment horizontal="center" vertical="center" textRotation="90" shrinkToFit="1"/>
    </xf>
    <xf numFmtId="0" fontId="9" fillId="0" borderId="41" xfId="0" applyNumberFormat="1" applyFont="1" applyBorder="1" applyAlignment="1">
      <alignment horizontal="center" vertical="center" textRotation="90" shrinkToFit="1"/>
    </xf>
    <xf numFmtId="0" fontId="9" fillId="0" borderId="30" xfId="0" applyNumberFormat="1" applyFont="1" applyBorder="1" applyAlignment="1">
      <alignment horizontal="center" vertical="center" textRotation="90" shrinkToFit="1"/>
    </xf>
    <xf numFmtId="0" fontId="2" fillId="3" borderId="48" xfId="0" applyFont="1" applyFill="1" applyBorder="1" applyAlignment="1">
      <alignment horizontal="left" vertical="top" wrapText="1"/>
    </xf>
    <xf numFmtId="0" fontId="5" fillId="0" borderId="53" xfId="0" applyFont="1" applyBorder="1" applyAlignment="1">
      <alignment horizontal="left" vertical="top" wrapText="1"/>
    </xf>
    <xf numFmtId="0" fontId="5" fillId="0" borderId="52" xfId="0" applyFont="1" applyBorder="1" applyAlignment="1">
      <alignment horizontal="left" vertical="top" wrapText="1"/>
    </xf>
    <xf numFmtId="0" fontId="2" fillId="0" borderId="48" xfId="0" applyFont="1" applyBorder="1" applyAlignment="1">
      <alignment horizontal="left" vertical="top" wrapText="1"/>
    </xf>
    <xf numFmtId="0" fontId="2" fillId="0" borderId="53" xfId="0" applyFont="1" applyBorder="1" applyAlignment="1">
      <alignment horizontal="left" vertical="top" wrapText="1"/>
    </xf>
    <xf numFmtId="0" fontId="2" fillId="0" borderId="52" xfId="0" applyFont="1" applyBorder="1" applyAlignment="1">
      <alignment horizontal="left" vertical="top" wrapText="1"/>
    </xf>
    <xf numFmtId="0" fontId="4" fillId="8" borderId="57" xfId="0" applyFont="1" applyFill="1" applyBorder="1" applyAlignment="1">
      <alignment horizontal="right" vertical="top" wrapText="1"/>
    </xf>
    <xf numFmtId="0" fontId="4" fillId="8" borderId="26" xfId="0" applyFont="1" applyFill="1" applyBorder="1" applyAlignment="1">
      <alignment horizontal="right" vertical="top" wrapText="1"/>
    </xf>
    <xf numFmtId="0" fontId="4" fillId="8" borderId="30" xfId="0" applyFont="1" applyFill="1" applyBorder="1" applyAlignment="1">
      <alignment horizontal="right" vertical="top" wrapText="1"/>
    </xf>
    <xf numFmtId="0" fontId="4" fillId="4" borderId="48" xfId="0" applyFont="1" applyFill="1" applyBorder="1" applyAlignment="1">
      <alignment horizontal="right" vertical="top" wrapText="1"/>
    </xf>
    <xf numFmtId="0" fontId="4" fillId="4" borderId="53" xfId="0" applyFont="1" applyFill="1" applyBorder="1" applyAlignment="1">
      <alignment horizontal="right" vertical="top" wrapText="1"/>
    </xf>
    <xf numFmtId="0" fontId="4" fillId="4" borderId="52" xfId="0" applyFont="1" applyFill="1" applyBorder="1" applyAlignment="1">
      <alignment horizontal="right" vertical="top" wrapText="1"/>
    </xf>
    <xf numFmtId="165" fontId="2" fillId="6" borderId="1" xfId="0" applyNumberFormat="1" applyFont="1" applyFill="1" applyBorder="1" applyAlignment="1">
      <alignment horizontal="left" vertical="top" wrapText="1"/>
    </xf>
    <xf numFmtId="0" fontId="2" fillId="6" borderId="19" xfId="0" applyFont="1" applyFill="1" applyBorder="1" applyAlignment="1">
      <alignment horizontal="center" vertical="top"/>
    </xf>
    <xf numFmtId="165" fontId="2" fillId="6" borderId="18" xfId="0" applyNumberFormat="1" applyFont="1" applyFill="1" applyBorder="1" applyAlignment="1">
      <alignment horizontal="center" vertical="top"/>
    </xf>
    <xf numFmtId="165" fontId="2" fillId="6" borderId="20" xfId="0" applyNumberFormat="1" applyFont="1" applyFill="1" applyBorder="1" applyAlignment="1">
      <alignment horizontal="center" vertical="top"/>
    </xf>
    <xf numFmtId="49" fontId="4" fillId="2" borderId="45" xfId="0" applyNumberFormat="1" applyFont="1" applyFill="1" applyBorder="1" applyAlignment="1">
      <alignment horizontal="right" vertical="top"/>
    </xf>
    <xf numFmtId="0" fontId="3" fillId="6" borderId="0" xfId="0" applyFont="1" applyFill="1" applyAlignment="1">
      <alignment vertical="top" wrapText="1"/>
    </xf>
    <xf numFmtId="0" fontId="0" fillId="6" borderId="0" xfId="0" applyFill="1" applyAlignment="1">
      <alignment vertical="top"/>
    </xf>
    <xf numFmtId="0" fontId="2" fillId="9" borderId="35" xfId="0" applyFont="1" applyFill="1" applyBorder="1" applyAlignment="1">
      <alignment horizontal="center" vertical="top"/>
    </xf>
    <xf numFmtId="0" fontId="2" fillId="4" borderId="35" xfId="0" applyFont="1" applyFill="1" applyBorder="1" applyAlignment="1">
      <alignment horizontal="center" vertical="top"/>
    </xf>
    <xf numFmtId="3" fontId="2" fillId="0" borderId="80" xfId="0" applyNumberFormat="1" applyFont="1" applyFill="1" applyBorder="1" applyAlignment="1">
      <alignment horizontal="left" vertical="top" wrapText="1"/>
    </xf>
    <xf numFmtId="0" fontId="31" fillId="0" borderId="80" xfId="0" applyFont="1" applyFill="1" applyBorder="1" applyAlignment="1">
      <alignment horizontal="left" vertical="top" wrapText="1"/>
    </xf>
    <xf numFmtId="49" fontId="4" fillId="2" borderId="49" xfId="0" applyNumberFormat="1" applyFont="1" applyFill="1" applyBorder="1" applyAlignment="1">
      <alignment horizontal="right" vertical="top"/>
    </xf>
    <xf numFmtId="0" fontId="2" fillId="2" borderId="35" xfId="0" applyFont="1" applyFill="1" applyBorder="1" applyAlignment="1">
      <alignment horizontal="center" vertical="top" wrapText="1"/>
    </xf>
    <xf numFmtId="0" fontId="2" fillId="2" borderId="45" xfId="0" applyFont="1" applyFill="1" applyBorder="1" applyAlignment="1">
      <alignment horizontal="center" vertical="top" wrapText="1"/>
    </xf>
    <xf numFmtId="0" fontId="2" fillId="2" borderId="55" xfId="0" applyFont="1" applyFill="1" applyBorder="1" applyAlignment="1">
      <alignment horizontal="center" vertical="top" wrapText="1"/>
    </xf>
    <xf numFmtId="0" fontId="4" fillId="2" borderId="44" xfId="0" applyFont="1" applyFill="1" applyBorder="1" applyAlignment="1">
      <alignment horizontal="left" vertical="top" wrapText="1"/>
    </xf>
    <xf numFmtId="0" fontId="4" fillId="2" borderId="45" xfId="0" applyFont="1" applyFill="1" applyBorder="1" applyAlignment="1">
      <alignment horizontal="left" vertical="top" wrapText="1"/>
    </xf>
    <xf numFmtId="0" fontId="4" fillId="2" borderId="55" xfId="0" applyFont="1" applyFill="1" applyBorder="1" applyAlignment="1">
      <alignment horizontal="left" vertical="top" wrapText="1"/>
    </xf>
    <xf numFmtId="165" fontId="2" fillId="6" borderId="16" xfId="0" applyNumberFormat="1" applyFont="1" applyFill="1" applyBorder="1" applyAlignment="1">
      <alignment horizontal="left" vertical="top" wrapText="1"/>
    </xf>
    <xf numFmtId="165" fontId="2" fillId="6" borderId="28" xfId="0" applyNumberFormat="1" applyFont="1" applyFill="1" applyBorder="1" applyAlignment="1">
      <alignment horizontal="left" vertical="top" wrapText="1"/>
    </xf>
    <xf numFmtId="49" fontId="4" fillId="2" borderId="44" xfId="0" applyNumberFormat="1" applyFont="1" applyFill="1" applyBorder="1" applyAlignment="1">
      <alignment horizontal="left" vertical="top"/>
    </xf>
    <xf numFmtId="49" fontId="4" fillId="2" borderId="45" xfId="0" applyNumberFormat="1" applyFont="1" applyFill="1" applyBorder="1" applyAlignment="1">
      <alignment horizontal="left" vertical="top"/>
    </xf>
    <xf numFmtId="49" fontId="4" fillId="2" borderId="55" xfId="0" applyNumberFormat="1" applyFont="1" applyFill="1" applyBorder="1" applyAlignment="1">
      <alignment horizontal="left" vertical="top"/>
    </xf>
    <xf numFmtId="49" fontId="4" fillId="9" borderId="7" xfId="0" applyNumberFormat="1" applyFont="1" applyFill="1" applyBorder="1" applyAlignment="1">
      <alignment horizontal="center" vertical="top"/>
    </xf>
    <xf numFmtId="49" fontId="4" fillId="2" borderId="13" xfId="0" applyNumberFormat="1" applyFont="1" applyFill="1" applyBorder="1" applyAlignment="1">
      <alignment horizontal="center" vertical="top"/>
    </xf>
    <xf numFmtId="49" fontId="4" fillId="6" borderId="13" xfId="0" applyNumberFormat="1" applyFont="1" applyFill="1" applyBorder="1" applyAlignment="1">
      <alignment horizontal="center" vertical="top"/>
    </xf>
    <xf numFmtId="0" fontId="2" fillId="6" borderId="36" xfId="0" applyFont="1" applyFill="1" applyBorder="1" applyAlignment="1">
      <alignment horizontal="center" vertical="top" wrapText="1"/>
    </xf>
    <xf numFmtId="165" fontId="2" fillId="6" borderId="19" xfId="0" applyNumberFormat="1" applyFont="1" applyFill="1" applyBorder="1" applyAlignment="1">
      <alignment horizontal="center" vertical="top"/>
    </xf>
    <xf numFmtId="0" fontId="4" fillId="6" borderId="36" xfId="0" applyFont="1" applyFill="1" applyBorder="1" applyAlignment="1">
      <alignment vertical="top" wrapText="1"/>
    </xf>
    <xf numFmtId="0" fontId="0" fillId="6" borderId="36" xfId="0" applyFont="1" applyFill="1" applyBorder="1" applyAlignment="1">
      <alignment vertical="top" wrapText="1"/>
    </xf>
    <xf numFmtId="0" fontId="2" fillId="6" borderId="36" xfId="0" applyFont="1" applyFill="1" applyBorder="1" applyAlignment="1">
      <alignment horizontal="center" vertical="center" textRotation="90" wrapText="1"/>
    </xf>
    <xf numFmtId="0" fontId="2" fillId="6" borderId="33" xfId="0" applyFont="1" applyFill="1" applyBorder="1" applyAlignment="1">
      <alignment horizontal="center" vertical="center" textRotation="90" wrapText="1"/>
    </xf>
    <xf numFmtId="49" fontId="4" fillId="9" borderId="6" xfId="0" applyNumberFormat="1" applyFont="1" applyFill="1" applyBorder="1" applyAlignment="1">
      <alignment horizontal="center" vertical="top"/>
    </xf>
    <xf numFmtId="49" fontId="4" fillId="2" borderId="24" xfId="0" applyNumberFormat="1" applyFont="1" applyFill="1" applyBorder="1" applyAlignment="1">
      <alignment horizontal="center" vertical="top"/>
    </xf>
    <xf numFmtId="49" fontId="4" fillId="6" borderId="24" xfId="0" applyNumberFormat="1" applyFont="1" applyFill="1" applyBorder="1" applyAlignment="1">
      <alignment horizontal="center" vertical="top"/>
    </xf>
    <xf numFmtId="3" fontId="2" fillId="6" borderId="38" xfId="0" applyNumberFormat="1" applyFont="1" applyFill="1" applyBorder="1" applyAlignment="1">
      <alignment horizontal="left" vertical="top" wrapText="1"/>
    </xf>
    <xf numFmtId="3" fontId="2" fillId="6" borderId="33" xfId="0" applyNumberFormat="1" applyFont="1" applyFill="1" applyBorder="1" applyAlignment="1">
      <alignment horizontal="left" vertical="top" wrapText="1"/>
    </xf>
    <xf numFmtId="3" fontId="4" fillId="6" borderId="38" xfId="0" applyNumberFormat="1" applyFont="1" applyFill="1" applyBorder="1" applyAlignment="1">
      <alignment horizontal="center" vertical="top" wrapText="1"/>
    </xf>
    <xf numFmtId="0" fontId="25" fillId="0" borderId="33" xfId="0" applyFont="1" applyBorder="1" applyAlignment="1">
      <alignment horizontal="center" vertical="top" wrapText="1"/>
    </xf>
    <xf numFmtId="3" fontId="4" fillId="6" borderId="16" xfId="0" applyNumberFormat="1" applyFont="1" applyFill="1" applyBorder="1" applyAlignment="1">
      <alignment vertical="top" wrapText="1"/>
    </xf>
    <xf numFmtId="3" fontId="4" fillId="6" borderId="61" xfId="0" applyNumberFormat="1" applyFont="1" applyFill="1" applyBorder="1" applyAlignment="1">
      <alignment vertical="top" wrapText="1"/>
    </xf>
    <xf numFmtId="165" fontId="2" fillId="6" borderId="81" xfId="0" applyNumberFormat="1" applyFont="1" applyFill="1" applyBorder="1" applyAlignment="1">
      <alignment horizontal="left" vertical="top" wrapText="1"/>
    </xf>
    <xf numFmtId="0" fontId="0" fillId="0" borderId="73" xfId="0" applyFont="1" applyBorder="1" applyAlignment="1">
      <alignment vertical="top" wrapText="1"/>
    </xf>
    <xf numFmtId="0" fontId="2" fillId="6" borderId="38" xfId="0" applyFont="1" applyFill="1" applyBorder="1" applyAlignment="1">
      <alignment horizontal="left" vertical="top" wrapText="1"/>
    </xf>
    <xf numFmtId="0" fontId="2" fillId="6" borderId="33" xfId="0" applyFont="1" applyFill="1" applyBorder="1" applyAlignment="1">
      <alignment horizontal="left" vertical="top" wrapText="1"/>
    </xf>
    <xf numFmtId="0" fontId="2" fillId="6" borderId="38" xfId="0" applyFont="1" applyFill="1" applyBorder="1" applyAlignment="1">
      <alignment vertical="top" wrapText="1"/>
    </xf>
    <xf numFmtId="0" fontId="8" fillId="0" borderId="32" xfId="0" applyFont="1" applyFill="1" applyBorder="1" applyAlignment="1">
      <alignment horizontal="left" vertical="top" wrapText="1"/>
    </xf>
    <xf numFmtId="0" fontId="8" fillId="0" borderId="0" xfId="0" applyFont="1" applyFill="1" applyBorder="1" applyAlignment="1">
      <alignment horizontal="left" vertical="top" wrapText="1"/>
    </xf>
    <xf numFmtId="0" fontId="2" fillId="6" borderId="33" xfId="0" applyFont="1" applyFill="1" applyBorder="1" applyAlignment="1">
      <alignment vertical="top" wrapText="1"/>
    </xf>
    <xf numFmtId="165" fontId="2" fillId="6" borderId="38" xfId="0" applyNumberFormat="1" applyFont="1" applyFill="1" applyBorder="1" applyAlignment="1">
      <alignment horizontal="left" vertical="top" wrapText="1"/>
    </xf>
    <xf numFmtId="165" fontId="2" fillId="6" borderId="33" xfId="0" applyNumberFormat="1" applyFont="1" applyFill="1" applyBorder="1" applyAlignment="1">
      <alignment horizontal="left" vertical="top" wrapText="1"/>
    </xf>
    <xf numFmtId="0" fontId="2" fillId="6" borderId="18" xfId="0" applyFont="1" applyFill="1" applyBorder="1" applyAlignment="1">
      <alignment horizontal="center" vertical="top" wrapText="1"/>
    </xf>
    <xf numFmtId="0" fontId="2" fillId="6" borderId="20" xfId="0" applyFont="1" applyFill="1" applyBorder="1" applyAlignment="1">
      <alignment horizontal="center" vertical="top" wrapText="1"/>
    </xf>
    <xf numFmtId="0" fontId="4" fillId="9" borderId="37" xfId="0" applyFont="1" applyFill="1" applyBorder="1" applyAlignment="1">
      <alignment horizontal="left" vertical="top"/>
    </xf>
    <xf numFmtId="0" fontId="4" fillId="9" borderId="53" xfId="0" applyFont="1" applyFill="1" applyBorder="1" applyAlignment="1">
      <alignment horizontal="left" vertical="top"/>
    </xf>
    <xf numFmtId="0" fontId="4" fillId="9" borderId="52" xfId="0" applyFont="1" applyFill="1" applyBorder="1" applyAlignment="1">
      <alignment horizontal="left" vertical="top"/>
    </xf>
    <xf numFmtId="0" fontId="4" fillId="2" borderId="37" xfId="0" applyFont="1" applyFill="1" applyBorder="1" applyAlignment="1">
      <alignment horizontal="left" vertical="top" wrapText="1"/>
    </xf>
    <xf numFmtId="0" fontId="4" fillId="2" borderId="53" xfId="0" applyFont="1" applyFill="1" applyBorder="1" applyAlignment="1">
      <alignment horizontal="left" vertical="top" wrapText="1"/>
    </xf>
    <xf numFmtId="0" fontId="4" fillId="2" borderId="52" xfId="0" applyFont="1" applyFill="1" applyBorder="1" applyAlignment="1">
      <alignment horizontal="left" vertical="top" wrapText="1"/>
    </xf>
    <xf numFmtId="3" fontId="2" fillId="6" borderId="38" xfId="0" applyNumberFormat="1" applyFont="1" applyFill="1" applyBorder="1" applyAlignment="1">
      <alignment horizontal="justify" vertical="top" wrapText="1"/>
    </xf>
    <xf numFmtId="3" fontId="2" fillId="6" borderId="36" xfId="0" applyNumberFormat="1" applyFont="1" applyFill="1" applyBorder="1" applyAlignment="1">
      <alignment horizontal="justify" vertical="top" wrapText="1"/>
    </xf>
    <xf numFmtId="0" fontId="0" fillId="6" borderId="33" xfId="0" applyFont="1" applyFill="1" applyBorder="1" applyAlignment="1">
      <alignment horizontal="justify" vertical="top" wrapText="1"/>
    </xf>
    <xf numFmtId="165" fontId="2" fillId="3" borderId="81" xfId="0" applyNumberFormat="1" applyFont="1" applyFill="1" applyBorder="1" applyAlignment="1">
      <alignment vertical="top" wrapText="1"/>
    </xf>
    <xf numFmtId="165" fontId="2" fillId="3" borderId="75" xfId="0" applyNumberFormat="1" applyFont="1" applyFill="1" applyBorder="1" applyAlignment="1">
      <alignment vertical="top" wrapText="1"/>
    </xf>
    <xf numFmtId="0" fontId="4" fillId="6" borderId="17" xfId="0" applyFont="1" applyFill="1" applyBorder="1" applyAlignment="1">
      <alignment horizontal="center" vertical="center" wrapText="1"/>
    </xf>
    <xf numFmtId="0" fontId="4" fillId="6" borderId="27" xfId="0" applyFont="1" applyFill="1" applyBorder="1" applyAlignment="1">
      <alignment horizontal="center" vertical="center" wrapText="1"/>
    </xf>
    <xf numFmtId="0" fontId="2" fillId="0" borderId="0" xfId="0" applyFont="1" applyFill="1" applyAlignment="1">
      <alignment horizontal="center" vertical="top"/>
    </xf>
    <xf numFmtId="0" fontId="2" fillId="0" borderId="26" xfId="0" applyFont="1" applyBorder="1" applyAlignment="1">
      <alignment horizontal="right" vertical="top"/>
    </xf>
    <xf numFmtId="0" fontId="5" fillId="0" borderId="26" xfId="0" applyFont="1" applyBorder="1" applyAlignment="1">
      <alignment horizontal="right" vertical="top"/>
    </xf>
    <xf numFmtId="3" fontId="2" fillId="0" borderId="6" xfId="0" applyNumberFormat="1" applyFont="1" applyBorder="1" applyAlignment="1">
      <alignment horizontal="center" vertical="center" textRotation="90" shrinkToFit="1"/>
    </xf>
    <xf numFmtId="3" fontId="2" fillId="0" borderId="7" xfId="0" applyNumberFormat="1" applyFont="1" applyBorder="1" applyAlignment="1">
      <alignment horizontal="center" vertical="center" textRotation="90" shrinkToFit="1"/>
    </xf>
    <xf numFmtId="3" fontId="2" fillId="0" borderId="8" xfId="0" applyNumberFormat="1" applyFont="1" applyBorder="1" applyAlignment="1">
      <alignment horizontal="center" vertical="center" textRotation="90" shrinkToFit="1"/>
    </xf>
    <xf numFmtId="3" fontId="2" fillId="0" borderId="24" xfId="0" applyNumberFormat="1" applyFont="1" applyBorder="1" applyAlignment="1">
      <alignment horizontal="center" vertical="center" textRotation="90" shrinkToFit="1"/>
    </xf>
    <xf numFmtId="3" fontId="2" fillId="0" borderId="13" xfId="0" applyNumberFormat="1" applyFont="1" applyBorder="1" applyAlignment="1">
      <alignment horizontal="center" vertical="center" textRotation="90" shrinkToFit="1"/>
    </xf>
    <xf numFmtId="3" fontId="2" fillId="0" borderId="22" xfId="0" applyNumberFormat="1" applyFont="1" applyBorder="1" applyAlignment="1">
      <alignment horizontal="center" vertical="center" textRotation="90" shrinkToFit="1"/>
    </xf>
    <xf numFmtId="3" fontId="2" fillId="0" borderId="40" xfId="0" applyNumberFormat="1" applyFont="1" applyBorder="1" applyAlignment="1">
      <alignment horizontal="center" vertical="center" shrinkToFit="1"/>
    </xf>
    <xf numFmtId="3" fontId="2" fillId="0" borderId="36" xfId="0" applyNumberFormat="1" applyFont="1" applyBorder="1" applyAlignment="1">
      <alignment horizontal="center" vertical="center" shrinkToFit="1"/>
    </xf>
    <xf numFmtId="3" fontId="2" fillId="0" borderId="49" xfId="0" applyNumberFormat="1" applyFont="1" applyBorder="1" applyAlignment="1">
      <alignment horizontal="center" vertical="center" shrinkToFit="1"/>
    </xf>
    <xf numFmtId="0" fontId="2" fillId="0" borderId="46" xfId="0" applyFont="1" applyBorder="1" applyAlignment="1">
      <alignment horizontal="center" vertical="center" textRotation="90" wrapText="1"/>
    </xf>
    <xf numFmtId="0" fontId="2" fillId="0" borderId="4" xfId="0" applyFont="1" applyBorder="1" applyAlignment="1">
      <alignment horizontal="center" vertical="center" textRotation="90" wrapText="1"/>
    </xf>
    <xf numFmtId="0" fontId="2" fillId="0" borderId="39" xfId="0" applyFont="1" applyBorder="1" applyAlignment="1">
      <alignment horizontal="center" vertical="center" textRotation="90" wrapText="1"/>
    </xf>
    <xf numFmtId="0" fontId="4" fillId="0" borderId="56" xfId="0" applyFont="1" applyBorder="1" applyAlignment="1">
      <alignment horizontal="center" vertical="center"/>
    </xf>
    <xf numFmtId="0" fontId="2" fillId="0" borderId="52" xfId="0" applyFont="1" applyBorder="1" applyAlignment="1">
      <alignment horizontal="center" vertical="center"/>
    </xf>
    <xf numFmtId="49" fontId="23" fillId="5" borderId="47" xfId="0" applyNumberFormat="1" applyFont="1" applyFill="1" applyBorder="1" applyAlignment="1">
      <alignment horizontal="left" vertical="top" wrapText="1"/>
    </xf>
    <xf numFmtId="49" fontId="23" fillId="5" borderId="54" xfId="0" applyNumberFormat="1" applyFont="1" applyFill="1" applyBorder="1" applyAlignment="1">
      <alignment horizontal="left" vertical="top" wrapText="1"/>
    </xf>
    <xf numFmtId="49" fontId="23" fillId="5" borderId="56" xfId="0" applyNumberFormat="1" applyFont="1" applyFill="1" applyBorder="1" applyAlignment="1">
      <alignment horizontal="left" vertical="top" wrapText="1"/>
    </xf>
    <xf numFmtId="0" fontId="23" fillId="7" borderId="48" xfId="0" applyFont="1" applyFill="1" applyBorder="1" applyAlignment="1">
      <alignment horizontal="left" vertical="top" wrapText="1"/>
    </xf>
    <xf numFmtId="0" fontId="23" fillId="7" borderId="53" xfId="0" applyFont="1" applyFill="1" applyBorder="1" applyAlignment="1">
      <alignment horizontal="left" vertical="top" wrapText="1"/>
    </xf>
    <xf numFmtId="0" fontId="23" fillId="7" borderId="52" xfId="0" applyFont="1" applyFill="1" applyBorder="1" applyAlignment="1">
      <alignment horizontal="left" vertical="top" wrapText="1"/>
    </xf>
    <xf numFmtId="3" fontId="2" fillId="0" borderId="40" xfId="0" applyNumberFormat="1" applyFont="1" applyBorder="1" applyAlignment="1">
      <alignment horizontal="center" vertical="center" textRotation="90" shrinkToFit="1"/>
    </xf>
    <xf numFmtId="3" fontId="2" fillId="0" borderId="36" xfId="0" applyNumberFormat="1" applyFont="1" applyBorder="1" applyAlignment="1">
      <alignment horizontal="center" vertical="center" textRotation="90" shrinkToFit="1"/>
    </xf>
    <xf numFmtId="3" fontId="2" fillId="0" borderId="49" xfId="0" applyNumberFormat="1" applyFont="1" applyBorder="1" applyAlignment="1">
      <alignment horizontal="center" vertical="center" textRotation="90" shrinkToFit="1"/>
    </xf>
    <xf numFmtId="3" fontId="2" fillId="0" borderId="46" xfId="0" applyNumberFormat="1" applyFont="1" applyBorder="1" applyAlignment="1">
      <alignment horizontal="center" vertical="center" textRotation="90" wrapText="1" shrinkToFit="1"/>
    </xf>
    <xf numFmtId="3" fontId="2" fillId="0" borderId="4" xfId="0" applyNumberFormat="1" applyFont="1" applyBorder="1" applyAlignment="1">
      <alignment horizontal="center" vertical="center" textRotation="90" wrapText="1" shrinkToFit="1"/>
    </xf>
    <xf numFmtId="3" fontId="2" fillId="0" borderId="39" xfId="0" applyNumberFormat="1" applyFont="1" applyBorder="1" applyAlignment="1">
      <alignment horizontal="center" vertical="center" textRotation="90" wrapText="1" shrinkToFit="1"/>
    </xf>
    <xf numFmtId="3" fontId="2" fillId="6" borderId="38" xfId="0" applyNumberFormat="1" applyFont="1" applyFill="1" applyBorder="1" applyAlignment="1">
      <alignment vertical="top" wrapText="1"/>
    </xf>
    <xf numFmtId="0" fontId="0" fillId="6" borderId="33" xfId="0" applyFont="1" applyFill="1" applyBorder="1" applyAlignment="1">
      <alignment vertical="top" wrapText="1"/>
    </xf>
    <xf numFmtId="165" fontId="20" fillId="6" borderId="38" xfId="0" applyNumberFormat="1" applyFont="1" applyFill="1" applyBorder="1" applyAlignment="1">
      <alignment vertical="top" wrapText="1"/>
    </xf>
    <xf numFmtId="0" fontId="28" fillId="0" borderId="33" xfId="0" applyFont="1" applyBorder="1" applyAlignment="1">
      <alignment vertical="top" wrapText="1"/>
    </xf>
    <xf numFmtId="49" fontId="2" fillId="6" borderId="14" xfId="0" applyNumberFormat="1" applyFont="1" applyFill="1" applyBorder="1" applyAlignment="1">
      <alignment horizontal="center" vertical="top" wrapText="1"/>
    </xf>
    <xf numFmtId="0" fontId="2" fillId="0" borderId="19" xfId="0" applyFont="1" applyFill="1" applyBorder="1" applyAlignment="1">
      <alignment horizontal="center" vertical="top"/>
    </xf>
    <xf numFmtId="165" fontId="2" fillId="6" borderId="53" xfId="0" applyNumberFormat="1" applyFont="1" applyFill="1" applyBorder="1" applyAlignment="1">
      <alignment horizontal="center" vertical="top"/>
    </xf>
    <xf numFmtId="1" fontId="20" fillId="6" borderId="16" xfId="0" applyNumberFormat="1" applyFont="1" applyFill="1" applyBorder="1" applyAlignment="1">
      <alignment horizontal="center" vertical="top"/>
    </xf>
    <xf numFmtId="1" fontId="20" fillId="6" borderId="28" xfId="0" applyNumberFormat="1" applyFont="1" applyFill="1" applyBorder="1" applyAlignment="1">
      <alignment horizontal="center" vertical="top"/>
    </xf>
    <xf numFmtId="1" fontId="20" fillId="6" borderId="38" xfId="0" applyNumberFormat="1" applyFont="1" applyFill="1" applyBorder="1" applyAlignment="1">
      <alignment horizontal="center" vertical="top"/>
    </xf>
    <xf numFmtId="1" fontId="20" fillId="6" borderId="33" xfId="0" applyNumberFormat="1" applyFont="1" applyFill="1" applyBorder="1" applyAlignment="1">
      <alignment horizontal="center" vertical="top"/>
    </xf>
    <xf numFmtId="1" fontId="9" fillId="6" borderId="17" xfId="0" applyNumberFormat="1" applyFont="1" applyFill="1" applyBorder="1" applyAlignment="1">
      <alignment horizontal="center" vertical="top"/>
    </xf>
    <xf numFmtId="1" fontId="9" fillId="6" borderId="27" xfId="0" applyNumberFormat="1" applyFont="1" applyFill="1" applyBorder="1" applyAlignment="1">
      <alignment horizontal="center" vertical="top"/>
    </xf>
    <xf numFmtId="165" fontId="20" fillId="6" borderId="81" xfId="0" applyNumberFormat="1" applyFont="1" applyFill="1" applyBorder="1" applyAlignment="1">
      <alignment vertical="top" wrapText="1"/>
    </xf>
    <xf numFmtId="165" fontId="20" fillId="6" borderId="73" xfId="0" applyNumberFormat="1" applyFont="1" applyFill="1" applyBorder="1" applyAlignment="1">
      <alignment vertical="top" wrapText="1"/>
    </xf>
    <xf numFmtId="165" fontId="2" fillId="6" borderId="91" xfId="0" applyNumberFormat="1" applyFont="1" applyFill="1" applyBorder="1" applyAlignment="1">
      <alignment horizontal="left" vertical="top" wrapText="1"/>
    </xf>
    <xf numFmtId="165" fontId="2" fillId="6" borderId="74" xfId="0" applyNumberFormat="1" applyFont="1" applyFill="1" applyBorder="1" applyAlignment="1">
      <alignment horizontal="left" vertical="top" wrapText="1"/>
    </xf>
    <xf numFmtId="0" fontId="2" fillId="6" borderId="77" xfId="0" applyFont="1" applyFill="1" applyBorder="1" applyAlignment="1">
      <alignment horizontal="left" vertical="top" wrapText="1"/>
    </xf>
    <xf numFmtId="0" fontId="2" fillId="6" borderId="68" xfId="0" applyFont="1" applyFill="1" applyBorder="1" applyAlignment="1">
      <alignment horizontal="left" vertical="top" wrapText="1"/>
    </xf>
    <xf numFmtId="0" fontId="28" fillId="6" borderId="36" xfId="0" applyFont="1" applyFill="1" applyBorder="1" applyAlignment="1">
      <alignment horizontal="center" vertical="center" textRotation="90" wrapText="1"/>
    </xf>
    <xf numFmtId="165" fontId="20" fillId="6" borderId="75" xfId="0" applyNumberFormat="1" applyFont="1" applyFill="1" applyBorder="1" applyAlignment="1">
      <alignment vertical="top" wrapText="1"/>
    </xf>
    <xf numFmtId="3" fontId="4" fillId="6" borderId="38" xfId="0" applyNumberFormat="1" applyFont="1" applyFill="1" applyBorder="1" applyAlignment="1">
      <alignment horizontal="center" vertical="center" textRotation="90" wrapText="1"/>
    </xf>
    <xf numFmtId="0" fontId="25" fillId="0" borderId="33" xfId="0" applyFont="1" applyBorder="1" applyAlignment="1">
      <alignment horizontal="center" vertical="center" textRotation="90" wrapText="1"/>
    </xf>
    <xf numFmtId="3" fontId="2" fillId="6" borderId="17" xfId="0" applyNumberFormat="1" applyFont="1" applyFill="1" applyBorder="1" applyAlignment="1">
      <alignment horizontal="center" vertical="top" wrapText="1"/>
    </xf>
    <xf numFmtId="0" fontId="5" fillId="6" borderId="15" xfId="0" applyFont="1" applyFill="1" applyBorder="1" applyAlignment="1">
      <alignment horizontal="center" wrapText="1"/>
    </xf>
    <xf numFmtId="3" fontId="4" fillId="6" borderId="38" xfId="0" applyNumberFormat="1" applyFont="1" applyFill="1" applyBorder="1" applyAlignment="1">
      <alignment vertical="top" wrapText="1"/>
    </xf>
    <xf numFmtId="3" fontId="4" fillId="6" borderId="36" xfId="0" applyNumberFormat="1" applyFont="1" applyFill="1" applyBorder="1" applyAlignment="1">
      <alignment vertical="top" wrapText="1"/>
    </xf>
    <xf numFmtId="49" fontId="4" fillId="8" borderId="13" xfId="0" applyNumberFormat="1" applyFont="1" applyFill="1" applyBorder="1" applyAlignment="1">
      <alignment horizontal="center" vertical="top"/>
    </xf>
    <xf numFmtId="49" fontId="4" fillId="6" borderId="16" xfId="0" applyNumberFormat="1" applyFont="1" applyFill="1" applyBorder="1" applyAlignment="1">
      <alignment horizontal="center" vertical="top"/>
    </xf>
    <xf numFmtId="49" fontId="4" fillId="6" borderId="28" xfId="0" applyNumberFormat="1" applyFont="1" applyFill="1" applyBorder="1" applyAlignment="1">
      <alignment horizontal="center" vertical="top"/>
    </xf>
    <xf numFmtId="0" fontId="2" fillId="3" borderId="16" xfId="0" applyFont="1" applyFill="1" applyBorder="1" applyAlignment="1">
      <alignment vertical="top" wrapText="1"/>
    </xf>
    <xf numFmtId="0" fontId="2" fillId="3" borderId="28" xfId="0" applyFont="1" applyFill="1" applyBorder="1" applyAlignment="1">
      <alignment vertical="top" wrapText="1"/>
    </xf>
    <xf numFmtId="1" fontId="2" fillId="6" borderId="38" xfId="0" applyNumberFormat="1" applyFont="1" applyFill="1" applyBorder="1" applyAlignment="1">
      <alignment horizontal="center" vertical="top"/>
    </xf>
    <xf numFmtId="1" fontId="2" fillId="6" borderId="33" xfId="0" applyNumberFormat="1" applyFont="1" applyFill="1" applyBorder="1" applyAlignment="1">
      <alignment horizontal="center" vertical="top"/>
    </xf>
    <xf numFmtId="1" fontId="2" fillId="6" borderId="17" xfId="0" applyNumberFormat="1" applyFont="1" applyFill="1" applyBorder="1" applyAlignment="1">
      <alignment horizontal="center" vertical="top"/>
    </xf>
    <xf numFmtId="1" fontId="2" fillId="6" borderId="27" xfId="0" applyNumberFormat="1" applyFont="1" applyFill="1" applyBorder="1" applyAlignment="1">
      <alignment horizontal="center" vertical="top"/>
    </xf>
    <xf numFmtId="49" fontId="2" fillId="6" borderId="15" xfId="0" applyNumberFormat="1" applyFont="1" applyFill="1" applyBorder="1" applyAlignment="1">
      <alignment horizontal="center" vertical="top" wrapText="1"/>
    </xf>
    <xf numFmtId="0" fontId="2" fillId="6" borderId="70" xfId="0" applyFont="1" applyFill="1" applyBorder="1" applyAlignment="1">
      <alignment horizontal="center" vertical="top" wrapText="1"/>
    </xf>
    <xf numFmtId="0" fontId="2" fillId="6" borderId="42" xfId="0" applyFont="1" applyFill="1" applyBorder="1" applyAlignment="1">
      <alignment horizontal="center" vertical="top" wrapText="1"/>
    </xf>
    <xf numFmtId="0" fontId="0" fillId="0" borderId="36" xfId="0" applyFont="1" applyBorder="1" applyAlignment="1">
      <alignment vertical="top" wrapText="1"/>
    </xf>
    <xf numFmtId="0" fontId="18" fillId="0" borderId="0" xfId="0" applyFont="1" applyAlignment="1">
      <alignment horizontal="right" wrapText="1"/>
    </xf>
    <xf numFmtId="0" fontId="5" fillId="0" borderId="0" xfId="0" applyFont="1" applyAlignment="1">
      <alignment horizontal="right"/>
    </xf>
    <xf numFmtId="3" fontId="2" fillId="0" borderId="25" xfId="0" applyNumberFormat="1" applyFont="1" applyFill="1" applyBorder="1" applyAlignment="1">
      <alignment horizontal="center" vertical="center" textRotation="90" wrapText="1" shrinkToFit="1"/>
    </xf>
    <xf numFmtId="3" fontId="2" fillId="0" borderId="15" xfId="0" applyNumberFormat="1" applyFont="1" applyFill="1" applyBorder="1" applyAlignment="1">
      <alignment horizontal="center" vertical="center" textRotation="90" wrapText="1" shrinkToFit="1"/>
    </xf>
    <xf numFmtId="3" fontId="2" fillId="0" borderId="23" xfId="0" applyNumberFormat="1" applyFont="1" applyFill="1" applyBorder="1" applyAlignment="1">
      <alignment horizontal="center" vertical="center" textRotation="90" wrapText="1" shrinkToFit="1"/>
    </xf>
    <xf numFmtId="3" fontId="2" fillId="7" borderId="38" xfId="0" applyNumberFormat="1" applyFont="1" applyFill="1" applyBorder="1" applyAlignment="1">
      <alignment horizontal="justify" vertical="top" wrapText="1"/>
    </xf>
    <xf numFmtId="3" fontId="2" fillId="7" borderId="36" xfId="0" applyNumberFormat="1" applyFont="1" applyFill="1" applyBorder="1" applyAlignment="1">
      <alignment horizontal="justify" vertical="top" wrapText="1"/>
    </xf>
    <xf numFmtId="0" fontId="0" fillId="7" borderId="33" xfId="0" applyFont="1" applyFill="1" applyBorder="1" applyAlignment="1">
      <alignment horizontal="justify" vertical="top" wrapText="1"/>
    </xf>
    <xf numFmtId="0" fontId="4" fillId="11" borderId="36" xfId="0" applyFont="1" applyFill="1" applyBorder="1" applyAlignment="1">
      <alignment horizontal="center" vertical="center" wrapText="1"/>
    </xf>
    <xf numFmtId="49" fontId="4" fillId="6" borderId="16" xfId="0" applyNumberFormat="1" applyFont="1" applyFill="1" applyBorder="1" applyAlignment="1">
      <alignment horizontal="center" vertical="top" wrapText="1"/>
    </xf>
    <xf numFmtId="49" fontId="4" fillId="6" borderId="13" xfId="0" applyNumberFormat="1" applyFont="1" applyFill="1" applyBorder="1" applyAlignment="1">
      <alignment horizontal="center" vertical="top" wrapText="1"/>
    </xf>
    <xf numFmtId="49" fontId="4" fillId="6" borderId="28" xfId="0" applyNumberFormat="1" applyFont="1" applyFill="1" applyBorder="1" applyAlignment="1">
      <alignment horizontal="center" vertical="top" wrapText="1"/>
    </xf>
    <xf numFmtId="165" fontId="2" fillId="6" borderId="51" xfId="0" applyNumberFormat="1" applyFont="1" applyFill="1" applyBorder="1" applyAlignment="1">
      <alignment horizontal="center" vertical="top"/>
    </xf>
    <xf numFmtId="165" fontId="2" fillId="6" borderId="59" xfId="0" applyNumberFormat="1" applyFont="1" applyFill="1" applyBorder="1" applyAlignment="1">
      <alignment horizontal="center" vertical="top"/>
    </xf>
    <xf numFmtId="49" fontId="12" fillId="6" borderId="16" xfId="0" applyNumberFormat="1" applyFont="1" applyFill="1" applyBorder="1" applyAlignment="1">
      <alignment horizontal="center" vertical="top"/>
    </xf>
    <xf numFmtId="49" fontId="12" fillId="6" borderId="28" xfId="0" applyNumberFormat="1" applyFont="1" applyFill="1" applyBorder="1" applyAlignment="1">
      <alignment horizontal="center" vertical="top"/>
    </xf>
    <xf numFmtId="0" fontId="20" fillId="6" borderId="38" xfId="0" applyFont="1" applyFill="1" applyBorder="1" applyAlignment="1">
      <alignment horizontal="left" vertical="top" wrapText="1"/>
    </xf>
    <xf numFmtId="0" fontId="20" fillId="6" borderId="33" xfId="0" applyFont="1" applyFill="1" applyBorder="1" applyAlignment="1">
      <alignment horizontal="left" vertical="top" wrapText="1"/>
    </xf>
    <xf numFmtId="0" fontId="29" fillId="6" borderId="36" xfId="0" applyFont="1" applyFill="1" applyBorder="1" applyAlignment="1">
      <alignment horizontal="center" vertical="center" textRotation="90" wrapText="1"/>
    </xf>
    <xf numFmtId="0" fontId="20" fillId="6" borderId="38" xfId="0" applyFont="1" applyFill="1" applyBorder="1" applyAlignment="1">
      <alignment horizontal="center" vertical="center" textRotation="90" wrapText="1"/>
    </xf>
    <xf numFmtId="0" fontId="20" fillId="6" borderId="33" xfId="0" applyFont="1" applyFill="1" applyBorder="1" applyAlignment="1">
      <alignment horizontal="center" vertical="center" textRotation="90" wrapText="1"/>
    </xf>
    <xf numFmtId="49" fontId="26" fillId="6" borderId="15" xfId="0" applyNumberFormat="1" applyFont="1" applyFill="1" applyBorder="1" applyAlignment="1">
      <alignment horizontal="center" vertical="top" wrapText="1"/>
    </xf>
    <xf numFmtId="49" fontId="26" fillId="6" borderId="27" xfId="0" applyNumberFormat="1" applyFont="1" applyFill="1" applyBorder="1" applyAlignment="1">
      <alignment horizontal="center" vertical="top" wrapText="1"/>
    </xf>
    <xf numFmtId="0" fontId="20" fillId="6" borderId="18" xfId="0" applyFont="1" applyFill="1" applyBorder="1" applyAlignment="1">
      <alignment horizontal="center" vertical="top"/>
    </xf>
    <xf numFmtId="0" fontId="20" fillId="6" borderId="20" xfId="0" applyFont="1" applyFill="1" applyBorder="1" applyAlignment="1">
      <alignment horizontal="center" vertical="top"/>
    </xf>
    <xf numFmtId="49" fontId="20" fillId="6" borderId="17" xfId="0" applyNumberFormat="1" applyFont="1" applyFill="1" applyBorder="1" applyAlignment="1">
      <alignment horizontal="center" vertical="top" wrapText="1"/>
    </xf>
    <xf numFmtId="0" fontId="28" fillId="0" borderId="27" xfId="0" applyFont="1" applyBorder="1" applyAlignment="1">
      <alignment horizontal="center" vertical="top" wrapText="1"/>
    </xf>
    <xf numFmtId="165" fontId="2" fillId="7" borderId="1" xfId="0" applyNumberFormat="1" applyFont="1" applyFill="1" applyBorder="1" applyAlignment="1">
      <alignment horizontal="left" vertical="top" wrapText="1"/>
    </xf>
    <xf numFmtId="49" fontId="2" fillId="6" borderId="25" xfId="0" applyNumberFormat="1" applyFont="1" applyFill="1" applyBorder="1" applyAlignment="1">
      <alignment horizontal="center" vertical="top" wrapText="1"/>
    </xf>
    <xf numFmtId="49" fontId="2" fillId="6" borderId="27" xfId="0" applyNumberFormat="1" applyFont="1" applyFill="1" applyBorder="1" applyAlignment="1">
      <alignment horizontal="center" vertical="top" wrapText="1"/>
    </xf>
    <xf numFmtId="0" fontId="20" fillId="6" borderId="16" xfId="0" applyFont="1" applyFill="1" applyBorder="1" applyAlignment="1">
      <alignment horizontal="left" vertical="top" wrapText="1"/>
    </xf>
    <xf numFmtId="0" fontId="28" fillId="0" borderId="28" xfId="0" applyFont="1" applyBorder="1" applyAlignment="1">
      <alignment horizontal="left" vertical="top" wrapText="1"/>
    </xf>
    <xf numFmtId="165" fontId="2" fillId="7" borderId="16" xfId="0" applyNumberFormat="1" applyFont="1" applyFill="1" applyBorder="1" applyAlignment="1">
      <alignment horizontal="left" vertical="top" wrapText="1"/>
    </xf>
    <xf numFmtId="165" fontId="2" fillId="7" borderId="28" xfId="0" applyNumberFormat="1" applyFont="1" applyFill="1" applyBorder="1" applyAlignment="1">
      <alignment horizontal="left" vertical="top" wrapText="1"/>
    </xf>
    <xf numFmtId="49" fontId="4" fillId="8" borderId="24" xfId="0" applyNumberFormat="1" applyFont="1" applyFill="1" applyBorder="1" applyAlignment="1">
      <alignment horizontal="center" vertical="top"/>
    </xf>
    <xf numFmtId="165" fontId="26" fillId="6" borderId="38" xfId="0" applyNumberFormat="1" applyFont="1" applyFill="1" applyBorder="1" applyAlignment="1">
      <alignment horizontal="center" vertical="center" textRotation="90" wrapText="1"/>
    </xf>
    <xf numFmtId="0" fontId="0" fillId="0" borderId="33" xfId="0" applyFont="1" applyBorder="1" applyAlignment="1">
      <alignment horizontal="center" vertical="center" textRotation="90" wrapText="1"/>
    </xf>
    <xf numFmtId="165" fontId="20" fillId="6" borderId="16" xfId="0" applyNumberFormat="1" applyFont="1" applyFill="1" applyBorder="1" applyAlignment="1">
      <alignment horizontal="left" vertical="top" wrapText="1"/>
    </xf>
    <xf numFmtId="0" fontId="20" fillId="6" borderId="36" xfId="0" applyFont="1" applyFill="1" applyBorder="1" applyAlignment="1">
      <alignment horizontal="left" vertical="top" wrapText="1"/>
    </xf>
    <xf numFmtId="49" fontId="20" fillId="6" borderId="27" xfId="0" applyNumberFormat="1" applyFont="1" applyFill="1" applyBorder="1" applyAlignment="1">
      <alignment horizontal="center" vertical="top" wrapText="1"/>
    </xf>
    <xf numFmtId="0" fontId="3" fillId="0" borderId="1" xfId="0" applyFont="1" applyBorder="1" applyAlignment="1">
      <alignment horizontal="center" vertical="center"/>
    </xf>
    <xf numFmtId="0" fontId="2" fillId="0" borderId="0" xfId="0" applyFont="1" applyFill="1" applyBorder="1" applyAlignment="1">
      <alignment horizontal="left" vertical="top" wrapText="1"/>
    </xf>
  </cellXfs>
  <cellStyles count="2">
    <cellStyle name="Įprastas" xfId="0" builtinId="0"/>
    <cellStyle name="Įprastas 2" xfId="1"/>
  </cellStyles>
  <dxfs count="0"/>
  <tableStyles count="0" defaultTableStyle="TableStyleMedium2" defaultPivotStyle="PivotStyleLight16"/>
  <colors>
    <mruColors>
      <color rgb="FFCCFFCC"/>
      <color rgb="FFFFFFCC"/>
      <color rgb="FFFFCCCC"/>
      <color rgb="FFFFCCFF"/>
      <color rgb="FFCCE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13"/>
  <sheetViews>
    <sheetView zoomScaleNormal="100" zoomScaleSheetLayoutView="100" workbookViewId="0">
      <selection activeCell="X21" sqref="X20:X21"/>
    </sheetView>
  </sheetViews>
  <sheetFormatPr defaultColWidth="9.140625" defaultRowHeight="12.75" x14ac:dyDescent="0.2"/>
  <cols>
    <col min="1" max="2" width="2.85546875" style="18" customWidth="1"/>
    <col min="3" max="3" width="3.140625" style="18" customWidth="1"/>
    <col min="4" max="4" width="37.42578125" style="18" customWidth="1"/>
    <col min="5" max="5" width="2.85546875" style="20" customWidth="1"/>
    <col min="6" max="6" width="3.28515625" style="21" customWidth="1"/>
    <col min="7" max="7" width="7.85546875" style="22" customWidth="1"/>
    <col min="8" max="8" width="7.85546875" style="18" customWidth="1"/>
    <col min="9" max="9" width="7.7109375" style="18" customWidth="1"/>
    <col min="10" max="10" width="8.85546875" style="18" customWidth="1"/>
    <col min="11" max="12" width="7.7109375" style="18" customWidth="1"/>
    <col min="13" max="13" width="8.7109375" style="18" customWidth="1"/>
    <col min="14" max="15" width="7.7109375" style="18" customWidth="1"/>
    <col min="16" max="16" width="8.7109375" style="18" customWidth="1"/>
    <col min="17" max="17" width="28.85546875" style="18" customWidth="1"/>
    <col min="18" max="20" width="4.28515625" style="18" customWidth="1"/>
    <col min="21" max="21" width="35.7109375" style="18" customWidth="1"/>
    <col min="22" max="22" width="9.140625" style="34"/>
    <col min="23" max="16384" width="9.140625" style="19"/>
  </cols>
  <sheetData>
    <row r="1" spans="1:22" s="96" customFormat="1" ht="14.25" customHeight="1" x14ac:dyDescent="0.2">
      <c r="A1" s="92"/>
      <c r="B1" s="92"/>
      <c r="C1" s="92"/>
      <c r="D1" s="92"/>
      <c r="E1" s="93"/>
      <c r="F1" s="94"/>
      <c r="G1" s="95"/>
      <c r="H1" s="92"/>
      <c r="I1" s="92"/>
      <c r="J1" s="92"/>
      <c r="K1" s="92"/>
      <c r="L1" s="92"/>
      <c r="M1" s="92"/>
      <c r="N1" s="92"/>
      <c r="O1" s="92"/>
      <c r="P1" s="92"/>
      <c r="Q1" s="182"/>
      <c r="R1" s="183"/>
      <c r="S1" s="183"/>
      <c r="T1" s="183"/>
      <c r="U1" s="184" t="s">
        <v>125</v>
      </c>
    </row>
    <row r="2" spans="1:22" s="96" customFormat="1" ht="14.25" customHeight="1" x14ac:dyDescent="0.2">
      <c r="A2" s="92"/>
      <c r="B2" s="92"/>
      <c r="C2" s="92"/>
      <c r="D2" s="92"/>
      <c r="E2" s="93"/>
      <c r="F2" s="94"/>
      <c r="G2" s="95"/>
      <c r="H2" s="92"/>
      <c r="I2" s="92"/>
      <c r="J2" s="92"/>
      <c r="K2" s="92"/>
      <c r="L2" s="92"/>
      <c r="M2" s="92"/>
      <c r="N2" s="92"/>
      <c r="O2" s="92"/>
      <c r="P2" s="92"/>
      <c r="Q2" s="182"/>
      <c r="R2" s="183"/>
      <c r="S2" s="183"/>
      <c r="T2" s="183"/>
      <c r="U2" s="184"/>
    </row>
    <row r="3" spans="1:22" s="96" customFormat="1" ht="15" customHeight="1" x14ac:dyDescent="0.2">
      <c r="A3" s="92"/>
      <c r="B3" s="92"/>
      <c r="C3" s="92"/>
      <c r="D3" s="92"/>
      <c r="E3" s="93"/>
      <c r="F3" s="94"/>
      <c r="G3" s="95"/>
      <c r="H3" s="92"/>
      <c r="I3" s="92"/>
      <c r="J3" s="92"/>
      <c r="K3" s="92"/>
      <c r="L3" s="92"/>
      <c r="M3" s="92"/>
      <c r="N3" s="92"/>
      <c r="O3" s="92"/>
      <c r="P3" s="92"/>
      <c r="Q3" s="135"/>
      <c r="R3" s="136"/>
      <c r="S3" s="136"/>
      <c r="T3" s="136"/>
      <c r="U3" s="136"/>
    </row>
    <row r="4" spans="1:22" s="92" customFormat="1" ht="15" customHeight="1" x14ac:dyDescent="0.2">
      <c r="A4" s="349"/>
      <c r="B4" s="349"/>
      <c r="C4" s="349"/>
      <c r="D4" s="1081" t="s">
        <v>151</v>
      </c>
      <c r="E4" s="1081"/>
      <c r="F4" s="1081"/>
      <c r="G4" s="1081"/>
      <c r="H4" s="1081"/>
      <c r="I4" s="1081"/>
      <c r="J4" s="1081"/>
      <c r="K4" s="1081"/>
      <c r="L4" s="1081"/>
      <c r="M4" s="1081"/>
      <c r="N4" s="1081"/>
      <c r="O4" s="1081"/>
      <c r="P4" s="1081"/>
      <c r="Q4" s="1082"/>
      <c r="R4" s="349"/>
      <c r="S4" s="349"/>
      <c r="V4" s="217"/>
    </row>
    <row r="5" spans="1:22" s="96" customFormat="1" ht="15.75" x14ac:dyDescent="0.2">
      <c r="A5" s="1083" t="s">
        <v>41</v>
      </c>
      <c r="B5" s="1083"/>
      <c r="C5" s="1083"/>
      <c r="D5" s="1083"/>
      <c r="E5" s="1083"/>
      <c r="F5" s="1083"/>
      <c r="G5" s="1083"/>
      <c r="H5" s="1083"/>
      <c r="I5" s="1083"/>
      <c r="J5" s="1083"/>
      <c r="K5" s="1083"/>
      <c r="L5" s="1083"/>
      <c r="M5" s="1083"/>
      <c r="N5" s="1083"/>
      <c r="O5" s="1083"/>
      <c r="P5" s="1083"/>
      <c r="Q5" s="1083"/>
      <c r="R5" s="1083"/>
      <c r="S5" s="1083"/>
      <c r="V5" s="217"/>
    </row>
    <row r="6" spans="1:22" s="96" customFormat="1" ht="15.75" x14ac:dyDescent="0.2">
      <c r="A6" s="1084" t="s">
        <v>31</v>
      </c>
      <c r="B6" s="1084"/>
      <c r="C6" s="1084"/>
      <c r="D6" s="1084"/>
      <c r="E6" s="1084"/>
      <c r="F6" s="1084"/>
      <c r="G6" s="1084"/>
      <c r="H6" s="1084"/>
      <c r="I6" s="1084"/>
      <c r="J6" s="1084"/>
      <c r="K6" s="1084"/>
      <c r="L6" s="1084"/>
      <c r="M6" s="1084"/>
      <c r="N6" s="1084"/>
      <c r="O6" s="1084"/>
      <c r="P6" s="1084"/>
      <c r="Q6" s="1084"/>
      <c r="R6" s="1084"/>
      <c r="S6" s="1084"/>
      <c r="T6" s="97"/>
      <c r="U6" s="97"/>
      <c r="V6" s="217"/>
    </row>
    <row r="7" spans="1:22" ht="15.75" customHeight="1" thickBot="1" x14ac:dyDescent="0.25">
      <c r="Q7" s="1085" t="s">
        <v>80</v>
      </c>
      <c r="R7" s="1085"/>
      <c r="S7" s="1085"/>
      <c r="T7" s="1085"/>
      <c r="U7" s="1086"/>
      <c r="V7" s="19"/>
    </row>
    <row r="8" spans="1:22" ht="28.5" customHeight="1" x14ac:dyDescent="0.2">
      <c r="A8" s="1110" t="s">
        <v>32</v>
      </c>
      <c r="B8" s="1113" t="s">
        <v>0</v>
      </c>
      <c r="C8" s="1113" t="s">
        <v>36</v>
      </c>
      <c r="D8" s="1116" t="s">
        <v>12</v>
      </c>
      <c r="E8" s="1113" t="s">
        <v>2</v>
      </c>
      <c r="F8" s="1119" t="s">
        <v>3</v>
      </c>
      <c r="G8" s="1102" t="s">
        <v>4</v>
      </c>
      <c r="H8" s="1105" t="s">
        <v>133</v>
      </c>
      <c r="I8" s="954" t="s">
        <v>164</v>
      </c>
      <c r="J8" s="957" t="s">
        <v>126</v>
      </c>
      <c r="K8" s="1105" t="s">
        <v>106</v>
      </c>
      <c r="L8" s="949" t="s">
        <v>128</v>
      </c>
      <c r="M8" s="957" t="s">
        <v>126</v>
      </c>
      <c r="N8" s="1105" t="s">
        <v>131</v>
      </c>
      <c r="O8" s="949" t="s">
        <v>165</v>
      </c>
      <c r="P8" s="957" t="s">
        <v>126</v>
      </c>
      <c r="Q8" s="960" t="s">
        <v>11</v>
      </c>
      <c r="R8" s="961"/>
      <c r="S8" s="961"/>
      <c r="T8" s="961"/>
      <c r="U8" s="384"/>
    </row>
    <row r="9" spans="1:22" ht="21.75" customHeight="1" x14ac:dyDescent="0.2">
      <c r="A9" s="1111"/>
      <c r="B9" s="1114"/>
      <c r="C9" s="1114"/>
      <c r="D9" s="1117"/>
      <c r="E9" s="1114"/>
      <c r="F9" s="1120"/>
      <c r="G9" s="1103"/>
      <c r="H9" s="1106"/>
      <c r="I9" s="955"/>
      <c r="J9" s="958"/>
      <c r="K9" s="1106"/>
      <c r="L9" s="950"/>
      <c r="M9" s="958"/>
      <c r="N9" s="1106"/>
      <c r="O9" s="950"/>
      <c r="P9" s="958"/>
      <c r="Q9" s="1108" t="s">
        <v>12</v>
      </c>
      <c r="R9" s="962" t="s">
        <v>69</v>
      </c>
      <c r="S9" s="962"/>
      <c r="T9" s="962"/>
      <c r="U9" s="130" t="s">
        <v>127</v>
      </c>
    </row>
    <row r="10" spans="1:22" ht="64.5" customHeight="1" thickBot="1" x14ac:dyDescent="0.25">
      <c r="A10" s="1112"/>
      <c r="B10" s="1115"/>
      <c r="C10" s="1115"/>
      <c r="D10" s="1118"/>
      <c r="E10" s="1115"/>
      <c r="F10" s="1121"/>
      <c r="G10" s="1104"/>
      <c r="H10" s="1107"/>
      <c r="I10" s="956"/>
      <c r="J10" s="959"/>
      <c r="K10" s="1107"/>
      <c r="L10" s="951"/>
      <c r="M10" s="959"/>
      <c r="N10" s="1107"/>
      <c r="O10" s="951"/>
      <c r="P10" s="959"/>
      <c r="Q10" s="1109"/>
      <c r="R10" s="185" t="s">
        <v>87</v>
      </c>
      <c r="S10" s="185" t="s">
        <v>107</v>
      </c>
      <c r="T10" s="185" t="s">
        <v>132</v>
      </c>
      <c r="U10" s="385"/>
    </row>
    <row r="11" spans="1:22" s="23" customFormat="1" ht="15" customHeight="1" x14ac:dyDescent="0.2">
      <c r="A11" s="1087" t="s">
        <v>57</v>
      </c>
      <c r="B11" s="1088"/>
      <c r="C11" s="1088"/>
      <c r="D11" s="1088"/>
      <c r="E11" s="1088"/>
      <c r="F11" s="1088"/>
      <c r="G11" s="1088"/>
      <c r="H11" s="1088"/>
      <c r="I11" s="1088"/>
      <c r="J11" s="1088"/>
      <c r="K11" s="1088"/>
      <c r="L11" s="1088"/>
      <c r="M11" s="1088"/>
      <c r="N11" s="1088"/>
      <c r="O11" s="1088"/>
      <c r="P11" s="1088"/>
      <c r="Q11" s="1088"/>
      <c r="R11" s="1088"/>
      <c r="S11" s="1088"/>
      <c r="T11" s="1088"/>
      <c r="U11" s="1089"/>
      <c r="V11" s="149"/>
    </row>
    <row r="12" spans="1:22" s="23" customFormat="1" ht="13.5" customHeight="1" x14ac:dyDescent="0.2">
      <c r="A12" s="1090" t="s">
        <v>42</v>
      </c>
      <c r="B12" s="1091"/>
      <c r="C12" s="1091"/>
      <c r="D12" s="1091"/>
      <c r="E12" s="1091"/>
      <c r="F12" s="1091"/>
      <c r="G12" s="1091"/>
      <c r="H12" s="1091"/>
      <c r="I12" s="1091"/>
      <c r="J12" s="1091"/>
      <c r="K12" s="1091"/>
      <c r="L12" s="1091"/>
      <c r="M12" s="1091"/>
      <c r="N12" s="1091"/>
      <c r="O12" s="1091"/>
      <c r="P12" s="1091"/>
      <c r="Q12" s="1091"/>
      <c r="R12" s="1091"/>
      <c r="S12" s="1091"/>
      <c r="T12" s="1091"/>
      <c r="U12" s="1092"/>
      <c r="V12" s="149"/>
    </row>
    <row r="13" spans="1:22" ht="14.25" customHeight="1" x14ac:dyDescent="0.2">
      <c r="A13" s="24" t="s">
        <v>5</v>
      </c>
      <c r="B13" s="1093" t="s">
        <v>43</v>
      </c>
      <c r="C13" s="1094"/>
      <c r="D13" s="1094"/>
      <c r="E13" s="1094"/>
      <c r="F13" s="1094"/>
      <c r="G13" s="1094"/>
      <c r="H13" s="1094"/>
      <c r="I13" s="1094"/>
      <c r="J13" s="1094"/>
      <c r="K13" s="1094"/>
      <c r="L13" s="1094"/>
      <c r="M13" s="1094"/>
      <c r="N13" s="1094"/>
      <c r="O13" s="1094"/>
      <c r="P13" s="1094"/>
      <c r="Q13" s="1094"/>
      <c r="R13" s="1094"/>
      <c r="S13" s="1094"/>
      <c r="T13" s="1094"/>
      <c r="U13" s="1095"/>
    </row>
    <row r="14" spans="1:22" ht="15.75" customHeight="1" x14ac:dyDescent="0.2">
      <c r="A14" s="25" t="s">
        <v>5</v>
      </c>
      <c r="B14" s="26" t="s">
        <v>5</v>
      </c>
      <c r="C14" s="1096"/>
      <c r="D14" s="1096"/>
      <c r="E14" s="1096"/>
      <c r="F14" s="1096"/>
      <c r="G14" s="1096"/>
      <c r="H14" s="1096"/>
      <c r="I14" s="1096"/>
      <c r="J14" s="1096"/>
      <c r="K14" s="1096"/>
      <c r="L14" s="1096"/>
      <c r="M14" s="1096"/>
      <c r="N14" s="1096"/>
      <c r="O14" s="1096"/>
      <c r="P14" s="1096"/>
      <c r="Q14" s="1096"/>
      <c r="R14" s="1096"/>
      <c r="S14" s="1096"/>
      <c r="T14" s="1096"/>
      <c r="U14" s="1097"/>
    </row>
    <row r="15" spans="1:22" ht="14.25" customHeight="1" x14ac:dyDescent="0.2">
      <c r="A15" s="352" t="s">
        <v>5</v>
      </c>
      <c r="B15" s="354" t="s">
        <v>5</v>
      </c>
      <c r="C15" s="307" t="s">
        <v>5</v>
      </c>
      <c r="D15" s="314" t="s">
        <v>72</v>
      </c>
      <c r="E15" s="238"/>
      <c r="F15" s="350" t="s">
        <v>45</v>
      </c>
      <c r="G15" s="375" t="s">
        <v>35</v>
      </c>
      <c r="H15" s="16">
        <v>42.9</v>
      </c>
      <c r="I15" s="29">
        <f>94.4-51.5</f>
        <v>42.9</v>
      </c>
      <c r="J15" s="33"/>
      <c r="K15" s="16">
        <f>83.3+30</f>
        <v>113.3</v>
      </c>
      <c r="L15" s="29">
        <f>83.3+30</f>
        <v>113.3</v>
      </c>
      <c r="M15" s="33"/>
      <c r="N15" s="16">
        <v>93.3</v>
      </c>
      <c r="O15" s="29">
        <v>93.3</v>
      </c>
      <c r="P15" s="33"/>
      <c r="Q15" s="137"/>
      <c r="R15" s="138"/>
      <c r="S15" s="138"/>
      <c r="T15" s="138"/>
      <c r="U15" s="142"/>
    </row>
    <row r="16" spans="1:22" ht="12.75" customHeight="1" x14ac:dyDescent="0.2">
      <c r="A16" s="352"/>
      <c r="B16" s="354"/>
      <c r="C16" s="312"/>
      <c r="D16" s="315"/>
      <c r="E16" s="239"/>
      <c r="F16" s="119"/>
      <c r="G16" s="261" t="s">
        <v>70</v>
      </c>
      <c r="H16" s="35">
        <f>137.5+1+4.2+1</f>
        <v>143.69999999999999</v>
      </c>
      <c r="I16" s="36">
        <f>137.5+1+4.2+1</f>
        <v>143.69999999999999</v>
      </c>
      <c r="J16" s="38"/>
      <c r="K16" s="35"/>
      <c r="L16" s="36"/>
      <c r="M16" s="38"/>
      <c r="N16" s="35"/>
      <c r="O16" s="36"/>
      <c r="P16" s="38"/>
      <c r="Q16" s="316"/>
      <c r="R16" s="317"/>
      <c r="S16" s="317"/>
      <c r="T16" s="317"/>
      <c r="U16" s="139"/>
    </row>
    <row r="17" spans="1:26" ht="12" customHeight="1" x14ac:dyDescent="0.2">
      <c r="A17" s="352"/>
      <c r="B17" s="354"/>
      <c r="C17" s="360"/>
      <c r="D17" s="1098" t="s">
        <v>59</v>
      </c>
      <c r="E17" s="238" t="s">
        <v>46</v>
      </c>
      <c r="F17" s="27"/>
      <c r="G17" s="376"/>
      <c r="H17" s="16"/>
      <c r="I17" s="31"/>
      <c r="J17" s="33"/>
      <c r="K17" s="32"/>
      <c r="L17" s="31"/>
      <c r="M17" s="32"/>
      <c r="N17" s="16"/>
      <c r="O17" s="31"/>
      <c r="P17" s="33"/>
      <c r="Q17" s="1100" t="s">
        <v>81</v>
      </c>
      <c r="R17" s="12">
        <v>1</v>
      </c>
      <c r="S17" s="228"/>
      <c r="T17" s="228"/>
      <c r="U17" s="77"/>
    </row>
    <row r="18" spans="1:26" ht="12.75" customHeight="1" x14ac:dyDescent="0.2">
      <c r="A18" s="352"/>
      <c r="B18" s="354"/>
      <c r="C18" s="360"/>
      <c r="D18" s="1099"/>
      <c r="E18" s="238"/>
      <c r="F18" s="27"/>
      <c r="G18" s="376"/>
      <c r="H18" s="16"/>
      <c r="I18" s="31"/>
      <c r="J18" s="33"/>
      <c r="K18" s="32"/>
      <c r="L18" s="31"/>
      <c r="M18" s="32"/>
      <c r="N18" s="16"/>
      <c r="O18" s="31"/>
      <c r="P18" s="33"/>
      <c r="Q18" s="1101"/>
      <c r="R18" s="79"/>
      <c r="S18" s="228"/>
      <c r="T18" s="228"/>
      <c r="U18" s="77"/>
    </row>
    <row r="19" spans="1:26" ht="15" customHeight="1" x14ac:dyDescent="0.2">
      <c r="A19" s="352"/>
      <c r="B19" s="354"/>
      <c r="C19" s="1032"/>
      <c r="D19" s="1072" t="s">
        <v>92</v>
      </c>
      <c r="E19" s="1035"/>
      <c r="F19" s="350"/>
      <c r="G19" s="376"/>
      <c r="H19" s="16"/>
      <c r="I19" s="31"/>
      <c r="J19" s="33"/>
      <c r="K19" s="16"/>
      <c r="L19" s="31"/>
      <c r="M19" s="32"/>
      <c r="N19" s="16"/>
      <c r="O19" s="31"/>
      <c r="P19" s="33"/>
      <c r="Q19" s="112" t="s">
        <v>94</v>
      </c>
      <c r="R19" s="116">
        <v>1</v>
      </c>
      <c r="S19" s="181"/>
      <c r="T19" s="181"/>
      <c r="U19" s="106"/>
      <c r="V19" s="151"/>
    </row>
    <row r="20" spans="1:26" ht="11.25" customHeight="1" x14ac:dyDescent="0.2">
      <c r="A20" s="352"/>
      <c r="B20" s="354"/>
      <c r="C20" s="1032"/>
      <c r="D20" s="1073"/>
      <c r="E20" s="1035"/>
      <c r="F20" s="350"/>
      <c r="G20" s="265"/>
      <c r="H20" s="16"/>
      <c r="I20" s="31"/>
      <c r="J20" s="33"/>
      <c r="K20" s="16"/>
      <c r="L20" s="31"/>
      <c r="M20" s="32"/>
      <c r="N20" s="16"/>
      <c r="O20" s="31"/>
      <c r="P20" s="33"/>
      <c r="Q20" s="5"/>
      <c r="R20" s="76"/>
      <c r="S20" s="233"/>
      <c r="T20" s="233"/>
      <c r="U20" s="106"/>
      <c r="V20" s="151"/>
    </row>
    <row r="21" spans="1:26" ht="54" customHeight="1" x14ac:dyDescent="0.2">
      <c r="A21" s="352"/>
      <c r="B21" s="354"/>
      <c r="C21" s="308"/>
      <c r="D21" s="371" t="s">
        <v>157</v>
      </c>
      <c r="E21" s="309"/>
      <c r="F21" s="350"/>
      <c r="G21" s="376"/>
      <c r="H21" s="320"/>
      <c r="I21" s="31"/>
      <c r="J21" s="33"/>
      <c r="K21" s="16"/>
      <c r="L21" s="31"/>
      <c r="M21" s="32"/>
      <c r="N21" s="16"/>
      <c r="O21" s="390"/>
      <c r="P21" s="386"/>
      <c r="Q21" s="112" t="s">
        <v>118</v>
      </c>
      <c r="R21" s="181">
        <v>1</v>
      </c>
      <c r="S21" s="181"/>
      <c r="T21" s="181"/>
      <c r="U21" s="106"/>
      <c r="V21" s="151"/>
    </row>
    <row r="22" spans="1:26" ht="30.75" customHeight="1" x14ac:dyDescent="0.2">
      <c r="A22" s="352"/>
      <c r="B22" s="354"/>
      <c r="C22" s="308"/>
      <c r="D22" s="1074" t="s">
        <v>123</v>
      </c>
      <c r="E22" s="309"/>
      <c r="F22" s="350"/>
      <c r="G22" s="457"/>
      <c r="H22" s="458"/>
      <c r="I22" s="466"/>
      <c r="J22" s="467"/>
      <c r="K22" s="458"/>
      <c r="L22" s="466"/>
      <c r="M22" s="468"/>
      <c r="N22" s="458"/>
      <c r="O22" s="459"/>
      <c r="P22" s="460"/>
      <c r="Q22" s="112" t="s">
        <v>109</v>
      </c>
      <c r="R22" s="181"/>
      <c r="S22" s="181"/>
      <c r="T22" s="181">
        <v>1</v>
      </c>
      <c r="U22" s="1079"/>
      <c r="V22" s="151"/>
      <c r="W22" s="169"/>
      <c r="X22" s="169"/>
    </row>
    <row r="23" spans="1:26" ht="20.25" customHeight="1" x14ac:dyDescent="0.2">
      <c r="A23" s="352"/>
      <c r="B23" s="354"/>
      <c r="C23" s="308"/>
      <c r="D23" s="1075"/>
      <c r="E23" s="309"/>
      <c r="F23" s="350"/>
      <c r="G23" s="461"/>
      <c r="H23" s="462"/>
      <c r="I23" s="463"/>
      <c r="J23" s="464"/>
      <c r="K23" s="465"/>
      <c r="L23" s="463"/>
      <c r="M23" s="465"/>
      <c r="N23" s="462"/>
      <c r="O23" s="463"/>
      <c r="P23" s="464"/>
      <c r="Q23" s="286"/>
      <c r="R23" s="287"/>
      <c r="S23" s="287"/>
      <c r="T23" s="287"/>
      <c r="U23" s="1080"/>
      <c r="V23" s="151"/>
      <c r="W23" s="169"/>
      <c r="X23" s="169"/>
    </row>
    <row r="24" spans="1:26" ht="26.25" customHeight="1" x14ac:dyDescent="0.2">
      <c r="A24" s="352"/>
      <c r="B24" s="354"/>
      <c r="C24" s="356"/>
      <c r="D24" s="1076" t="s">
        <v>130</v>
      </c>
      <c r="E24" s="310"/>
      <c r="F24" s="262"/>
      <c r="G24" s="213"/>
      <c r="H24" s="6"/>
      <c r="I24" s="104"/>
      <c r="J24" s="99"/>
      <c r="K24" s="321"/>
      <c r="L24" s="392"/>
      <c r="M24" s="321"/>
      <c r="N24" s="378"/>
      <c r="O24" s="392"/>
      <c r="P24" s="393"/>
      <c r="Q24" s="214" t="s">
        <v>109</v>
      </c>
      <c r="R24" s="212">
        <v>1</v>
      </c>
      <c r="S24" s="295"/>
      <c r="T24" s="229"/>
      <c r="U24" s="1080"/>
      <c r="V24" s="153"/>
      <c r="W24" s="178"/>
      <c r="X24" s="178"/>
    </row>
    <row r="25" spans="1:26" ht="51" customHeight="1" x14ac:dyDescent="0.2">
      <c r="A25" s="352"/>
      <c r="B25" s="354"/>
      <c r="C25" s="356"/>
      <c r="D25" s="1077"/>
      <c r="E25" s="311"/>
      <c r="F25" s="262"/>
      <c r="G25" s="213"/>
      <c r="H25" s="6"/>
      <c r="I25" s="104"/>
      <c r="J25" s="99"/>
      <c r="K25" s="321"/>
      <c r="L25" s="392"/>
      <c r="M25" s="321"/>
      <c r="N25" s="378"/>
      <c r="O25" s="392"/>
      <c r="P25" s="393"/>
      <c r="Q25" s="292"/>
      <c r="R25" s="268"/>
      <c r="S25" s="293"/>
      <c r="T25" s="230"/>
      <c r="U25" s="1080"/>
      <c r="V25" s="153"/>
      <c r="W25" s="178"/>
      <c r="X25" s="178"/>
    </row>
    <row r="26" spans="1:26" ht="24.75" customHeight="1" x14ac:dyDescent="0.2">
      <c r="A26" s="352"/>
      <c r="B26" s="354"/>
      <c r="C26" s="1032"/>
      <c r="D26" s="1024" t="s">
        <v>129</v>
      </c>
      <c r="E26" s="1078"/>
      <c r="F26" s="301"/>
      <c r="G26" s="376"/>
      <c r="H26" s="379"/>
      <c r="I26" s="391"/>
      <c r="J26" s="387"/>
      <c r="K26" s="302"/>
      <c r="L26" s="391"/>
      <c r="M26" s="302"/>
      <c r="N26" s="379"/>
      <c r="O26" s="391"/>
      <c r="P26" s="387"/>
      <c r="Q26" s="1067" t="s">
        <v>47</v>
      </c>
      <c r="R26" s="1069">
        <v>1</v>
      </c>
      <c r="S26" s="952"/>
      <c r="T26" s="952"/>
      <c r="U26" s="1071"/>
      <c r="V26" s="165"/>
      <c r="W26" s="165"/>
      <c r="X26" s="34"/>
      <c r="Y26" s="34"/>
      <c r="Z26" s="34"/>
    </row>
    <row r="27" spans="1:26" ht="27" customHeight="1" x14ac:dyDescent="0.2">
      <c r="A27" s="352"/>
      <c r="B27" s="354"/>
      <c r="C27" s="1032"/>
      <c r="D27" s="1061"/>
      <c r="E27" s="1078"/>
      <c r="F27" s="301"/>
      <c r="G27" s="15"/>
      <c r="H27" s="379"/>
      <c r="I27" s="391"/>
      <c r="J27" s="387"/>
      <c r="K27" s="302"/>
      <c r="L27" s="391"/>
      <c r="M27" s="302"/>
      <c r="N27" s="379"/>
      <c r="O27" s="391"/>
      <c r="P27" s="387"/>
      <c r="Q27" s="1068"/>
      <c r="R27" s="1070"/>
      <c r="S27" s="953"/>
      <c r="T27" s="953"/>
      <c r="U27" s="1071"/>
      <c r="V27" s="165"/>
      <c r="W27" s="34"/>
      <c r="X27" s="34"/>
      <c r="Y27" s="34"/>
      <c r="Z27" s="34"/>
    </row>
    <row r="28" spans="1:26" ht="23.25" customHeight="1" x14ac:dyDescent="0.2">
      <c r="A28" s="1030"/>
      <c r="B28" s="1031"/>
      <c r="C28" s="1032"/>
      <c r="D28" s="1024" t="s">
        <v>102</v>
      </c>
      <c r="E28" s="1035"/>
      <c r="F28" s="1065"/>
      <c r="G28" s="376"/>
      <c r="H28" s="16"/>
      <c r="I28" s="31"/>
      <c r="J28" s="33"/>
      <c r="K28" s="32"/>
      <c r="L28" s="31"/>
      <c r="M28" s="32"/>
      <c r="N28" s="16"/>
      <c r="O28" s="31"/>
      <c r="P28" s="33"/>
      <c r="Q28" s="369" t="s">
        <v>47</v>
      </c>
      <c r="R28" s="14">
        <v>1</v>
      </c>
      <c r="S28" s="231"/>
      <c r="T28" s="231"/>
      <c r="U28" s="78"/>
      <c r="V28" s="166"/>
      <c r="W28" s="304"/>
      <c r="X28" s="304"/>
      <c r="Y28" s="304"/>
      <c r="Z28" s="304"/>
    </row>
    <row r="29" spans="1:26" ht="29.25" customHeight="1" x14ac:dyDescent="0.2">
      <c r="A29" s="1030"/>
      <c r="B29" s="1031"/>
      <c r="C29" s="1032"/>
      <c r="D29" s="1061"/>
      <c r="E29" s="1035"/>
      <c r="F29" s="1065"/>
      <c r="G29" s="265"/>
      <c r="H29" s="16"/>
      <c r="I29" s="31"/>
      <c r="J29" s="33"/>
      <c r="K29" s="16"/>
      <c r="L29" s="31"/>
      <c r="M29" s="32"/>
      <c r="N29" s="16"/>
      <c r="O29" s="31"/>
      <c r="P29" s="33"/>
      <c r="Q29" s="306"/>
      <c r="R29" s="13"/>
      <c r="S29" s="417"/>
      <c r="T29" s="418"/>
      <c r="U29" s="78"/>
      <c r="V29" s="150"/>
      <c r="W29" s="153"/>
      <c r="X29" s="153" t="s">
        <v>119</v>
      </c>
      <c r="Y29" s="153"/>
      <c r="Z29" s="153"/>
    </row>
    <row r="30" spans="1:26" ht="25.5" customHeight="1" x14ac:dyDescent="0.2">
      <c r="A30" s="414"/>
      <c r="B30" s="415"/>
      <c r="C30" s="416"/>
      <c r="D30" s="419" t="s">
        <v>167</v>
      </c>
      <c r="E30" s="310"/>
      <c r="F30" s="420"/>
      <c r="G30" s="421"/>
      <c r="H30" s="6"/>
      <c r="I30" s="104"/>
      <c r="J30" s="99"/>
      <c r="K30" s="174"/>
      <c r="L30" s="104"/>
      <c r="M30" s="174"/>
      <c r="N30" s="6"/>
      <c r="O30" s="104"/>
      <c r="P30" s="99"/>
      <c r="Q30" s="306" t="s">
        <v>109</v>
      </c>
      <c r="R30" s="268"/>
      <c r="S30" s="322">
        <v>1</v>
      </c>
      <c r="T30" s="322"/>
      <c r="U30" s="422"/>
      <c r="V30" s="150"/>
      <c r="W30" s="153"/>
      <c r="X30" s="153"/>
      <c r="Y30" s="153"/>
      <c r="Z30" s="153"/>
    </row>
    <row r="31" spans="1:26" ht="35.25" customHeight="1" x14ac:dyDescent="0.2">
      <c r="A31" s="352"/>
      <c r="B31" s="354"/>
      <c r="C31" s="308"/>
      <c r="D31" s="270" t="s">
        <v>113</v>
      </c>
      <c r="E31" s="313" t="s">
        <v>138</v>
      </c>
      <c r="F31" s="350"/>
      <c r="G31" s="375"/>
      <c r="H31" s="16"/>
      <c r="I31" s="31"/>
      <c r="J31" s="33"/>
      <c r="K31" s="32"/>
      <c r="L31" s="31"/>
      <c r="M31" s="32"/>
      <c r="N31" s="320"/>
      <c r="O31" s="390"/>
      <c r="P31" s="386"/>
      <c r="Q31" s="298" t="s">
        <v>63</v>
      </c>
      <c r="R31" s="299"/>
      <c r="S31" s="300"/>
      <c r="T31" s="300">
        <v>1</v>
      </c>
      <c r="U31" s="413"/>
      <c r="V31" s="150"/>
      <c r="W31" s="153"/>
      <c r="X31" s="153"/>
      <c r="Y31" s="153"/>
      <c r="Z31" s="153"/>
    </row>
    <row r="32" spans="1:26" ht="20.25" customHeight="1" x14ac:dyDescent="0.2">
      <c r="A32" s="1030"/>
      <c r="B32" s="1031"/>
      <c r="C32" s="1032"/>
      <c r="D32" s="1063" t="s">
        <v>112</v>
      </c>
      <c r="E32" s="1035"/>
      <c r="F32" s="1049"/>
      <c r="G32" s="265"/>
      <c r="H32" s="6"/>
      <c r="I32" s="104"/>
      <c r="J32" s="388"/>
      <c r="K32" s="6"/>
      <c r="L32" s="104"/>
      <c r="M32" s="174"/>
      <c r="N32" s="6"/>
      <c r="O32" s="104"/>
      <c r="P32" s="99"/>
      <c r="Q32" s="372" t="s">
        <v>55</v>
      </c>
      <c r="R32" s="80">
        <v>100</v>
      </c>
      <c r="S32" s="212">
        <v>100</v>
      </c>
      <c r="T32" s="212">
        <v>100</v>
      </c>
      <c r="U32" s="237"/>
      <c r="V32" s="150"/>
      <c r="W32" s="153"/>
      <c r="X32" s="153"/>
      <c r="Y32" s="153"/>
      <c r="Z32" s="153"/>
    </row>
    <row r="33" spans="1:26" ht="22.5" customHeight="1" x14ac:dyDescent="0.2">
      <c r="A33" s="1030"/>
      <c r="B33" s="1031"/>
      <c r="C33" s="1032"/>
      <c r="D33" s="1066"/>
      <c r="E33" s="1035"/>
      <c r="F33" s="1049"/>
      <c r="G33" s="265"/>
      <c r="H33" s="6"/>
      <c r="I33" s="104"/>
      <c r="J33" s="388"/>
      <c r="K33" s="6"/>
      <c r="L33" s="104"/>
      <c r="M33" s="174"/>
      <c r="N33" s="6"/>
      <c r="O33" s="104"/>
      <c r="P33" s="99"/>
      <c r="Q33" s="367" t="s">
        <v>64</v>
      </c>
      <c r="R33" s="267">
        <v>1</v>
      </c>
      <c r="S33" s="268">
        <v>1</v>
      </c>
      <c r="T33" s="268">
        <v>1</v>
      </c>
      <c r="U33" s="237"/>
      <c r="W33" s="34"/>
      <c r="X33" s="34"/>
      <c r="Y33" s="34"/>
      <c r="Z33" s="34"/>
    </row>
    <row r="34" spans="1:26" ht="13.5" customHeight="1" x14ac:dyDescent="0.2">
      <c r="A34" s="1030"/>
      <c r="B34" s="1031"/>
      <c r="C34" s="1062"/>
      <c r="D34" s="1063" t="s">
        <v>152</v>
      </c>
      <c r="E34" s="1035"/>
      <c r="F34" s="1065"/>
      <c r="G34" s="265"/>
      <c r="H34" s="16"/>
      <c r="I34" s="31"/>
      <c r="J34" s="33"/>
      <c r="K34" s="32"/>
      <c r="L34" s="31"/>
      <c r="M34" s="32"/>
      <c r="N34" s="16"/>
      <c r="O34" s="31"/>
      <c r="P34" s="33"/>
      <c r="Q34" s="216" t="s">
        <v>75</v>
      </c>
      <c r="R34" s="81">
        <v>1</v>
      </c>
      <c r="S34" s="232"/>
      <c r="T34" s="232"/>
      <c r="U34" s="78"/>
      <c r="V34" s="152"/>
      <c r="W34" s="305"/>
      <c r="X34" s="153"/>
      <c r="Y34" s="153"/>
      <c r="Z34" s="153"/>
    </row>
    <row r="35" spans="1:26" ht="14.25" customHeight="1" x14ac:dyDescent="0.2">
      <c r="A35" s="1030"/>
      <c r="B35" s="1031"/>
      <c r="C35" s="1062"/>
      <c r="D35" s="1064"/>
      <c r="E35" s="1035"/>
      <c r="F35" s="1065"/>
      <c r="G35" s="265"/>
      <c r="H35" s="16"/>
      <c r="I35" s="31"/>
      <c r="J35" s="33"/>
      <c r="K35" s="32"/>
      <c r="L35" s="31"/>
      <c r="M35" s="32"/>
      <c r="N35" s="16"/>
      <c r="O35" s="31"/>
      <c r="P35" s="33"/>
      <c r="Q35" s="216" t="s">
        <v>135</v>
      </c>
      <c r="R35" s="81"/>
      <c r="S35" s="232">
        <v>500</v>
      </c>
      <c r="T35" s="232"/>
      <c r="U35" s="78"/>
      <c r="V35" s="152"/>
      <c r="W35" s="177"/>
      <c r="X35" s="178"/>
      <c r="Y35" s="178"/>
      <c r="Z35" s="178"/>
    </row>
    <row r="36" spans="1:26" ht="27" customHeight="1" x14ac:dyDescent="0.2">
      <c r="A36" s="1030"/>
      <c r="B36" s="1031"/>
      <c r="C36" s="1062"/>
      <c r="D36" s="1064"/>
      <c r="E36" s="1035"/>
      <c r="F36" s="1065"/>
      <c r="G36" s="265"/>
      <c r="H36" s="16"/>
      <c r="I36" s="31"/>
      <c r="J36" s="33"/>
      <c r="K36" s="32"/>
      <c r="L36" s="31"/>
      <c r="M36" s="32"/>
      <c r="N36" s="16"/>
      <c r="O36" s="31"/>
      <c r="P36" s="33"/>
      <c r="Q36" s="216" t="s">
        <v>159</v>
      </c>
      <c r="R36" s="322"/>
      <c r="S36" s="232">
        <v>26</v>
      </c>
      <c r="T36" s="232"/>
      <c r="U36" s="78"/>
      <c r="V36" s="152"/>
      <c r="W36" s="177"/>
      <c r="X36" s="178"/>
      <c r="Y36" s="178"/>
      <c r="Z36" s="178"/>
    </row>
    <row r="37" spans="1:26" ht="18" customHeight="1" x14ac:dyDescent="0.2">
      <c r="A37" s="1030"/>
      <c r="B37" s="1031"/>
      <c r="C37" s="1032"/>
      <c r="D37" s="1024" t="s">
        <v>143</v>
      </c>
      <c r="E37" s="1035"/>
      <c r="F37" s="1049"/>
      <c r="G37" s="265"/>
      <c r="H37" s="6"/>
      <c r="I37" s="104"/>
      <c r="J37" s="388"/>
      <c r="K37" s="6"/>
      <c r="L37" s="104"/>
      <c r="M37" s="174"/>
      <c r="N37" s="6"/>
      <c r="O37" s="104"/>
      <c r="P37" s="99"/>
      <c r="Q37" s="372" t="s">
        <v>136</v>
      </c>
      <c r="R37" s="80">
        <v>2</v>
      </c>
      <c r="S37" s="212">
        <v>2</v>
      </c>
      <c r="T37" s="212">
        <v>2</v>
      </c>
      <c r="U37" s="237"/>
      <c r="V37" s="150"/>
      <c r="W37" s="178"/>
      <c r="X37" s="178"/>
      <c r="Y37" s="178"/>
      <c r="Z37" s="178"/>
    </row>
    <row r="38" spans="1:26" ht="8.25" customHeight="1" x14ac:dyDescent="0.2">
      <c r="A38" s="1030"/>
      <c r="B38" s="1031"/>
      <c r="C38" s="1032"/>
      <c r="D38" s="1061"/>
      <c r="E38" s="1035"/>
      <c r="F38" s="1049"/>
      <c r="G38" s="265"/>
      <c r="H38" s="6"/>
      <c r="I38" s="104"/>
      <c r="J38" s="388"/>
      <c r="K38" s="6"/>
      <c r="L38" s="104"/>
      <c r="M38" s="174"/>
      <c r="N38" s="6"/>
      <c r="O38" s="104"/>
      <c r="P38" s="99"/>
      <c r="Q38" s="367"/>
      <c r="R38" s="267"/>
      <c r="S38" s="268"/>
      <c r="T38" s="268"/>
      <c r="U38" s="237"/>
    </row>
    <row r="39" spans="1:26" ht="15.75" customHeight="1" x14ac:dyDescent="0.2">
      <c r="A39" s="1030"/>
      <c r="B39" s="1031"/>
      <c r="C39" s="1032"/>
      <c r="D39" s="1024" t="s">
        <v>145</v>
      </c>
      <c r="E39" s="1035"/>
      <c r="F39" s="1049"/>
      <c r="G39" s="265"/>
      <c r="H39" s="6"/>
      <c r="I39" s="104"/>
      <c r="J39" s="388"/>
      <c r="K39" s="6"/>
      <c r="L39" s="104"/>
      <c r="M39" s="174"/>
      <c r="N39" s="6"/>
      <c r="O39" s="104"/>
      <c r="P39" s="99"/>
      <c r="Q39" s="1051" t="s">
        <v>158</v>
      </c>
      <c r="R39" s="80">
        <v>1</v>
      </c>
      <c r="S39" s="212"/>
      <c r="T39" s="212">
        <v>2</v>
      </c>
      <c r="U39" s="237"/>
      <c r="V39" s="150"/>
      <c r="W39" s="178"/>
      <c r="X39" s="178"/>
      <c r="Y39" s="178"/>
      <c r="Z39" s="178"/>
    </row>
    <row r="40" spans="1:26" ht="12" customHeight="1" x14ac:dyDescent="0.2">
      <c r="A40" s="1030"/>
      <c r="B40" s="1031"/>
      <c r="C40" s="1032"/>
      <c r="D40" s="1061"/>
      <c r="E40" s="1035"/>
      <c r="F40" s="1049"/>
      <c r="G40" s="39"/>
      <c r="H40" s="100"/>
      <c r="I40" s="175"/>
      <c r="J40" s="389"/>
      <c r="K40" s="100"/>
      <c r="L40" s="175"/>
      <c r="M40" s="176"/>
      <c r="N40" s="100"/>
      <c r="O40" s="175"/>
      <c r="P40" s="192"/>
      <c r="Q40" s="1052"/>
      <c r="R40" s="267"/>
      <c r="S40" s="268"/>
      <c r="T40" s="268"/>
      <c r="U40" s="237"/>
    </row>
    <row r="41" spans="1:26" ht="17.25" customHeight="1" thickBot="1" x14ac:dyDescent="0.25">
      <c r="A41" s="358"/>
      <c r="B41" s="110"/>
      <c r="C41" s="124"/>
      <c r="D41" s="319"/>
      <c r="E41" s="318"/>
      <c r="F41" s="125"/>
      <c r="G41" s="122" t="s">
        <v>6</v>
      </c>
      <c r="H41" s="145">
        <f>SUM(H15:H38)</f>
        <v>186.6</v>
      </c>
      <c r="I41" s="187">
        <f>SUM(I15:I38)</f>
        <v>186.6</v>
      </c>
      <c r="J41" s="187">
        <f>SUM(J15:J38)</f>
        <v>0</v>
      </c>
      <c r="K41" s="145">
        <f t="shared" ref="K41:N41" si="0">SUM(K15:K38)</f>
        <v>113.3</v>
      </c>
      <c r="L41" s="187">
        <f>SUM(L15:L38)</f>
        <v>113.3</v>
      </c>
      <c r="M41" s="187">
        <f>SUM(M15:M38)</f>
        <v>0</v>
      </c>
      <c r="N41" s="145">
        <f t="shared" si="0"/>
        <v>93.3</v>
      </c>
      <c r="O41" s="187">
        <f t="shared" ref="O41:P41" si="1">SUM(O15:O38)</f>
        <v>93.3</v>
      </c>
      <c r="P41" s="186">
        <f t="shared" si="1"/>
        <v>0</v>
      </c>
      <c r="Q41" s="143"/>
      <c r="R41" s="134"/>
      <c r="S41" s="134"/>
      <c r="T41" s="382"/>
      <c r="U41" s="408"/>
      <c r="V41" s="19"/>
    </row>
    <row r="42" spans="1:26" ht="11.25" customHeight="1" x14ac:dyDescent="0.2">
      <c r="A42" s="1053" t="s">
        <v>5</v>
      </c>
      <c r="B42" s="1054" t="s">
        <v>5</v>
      </c>
      <c r="C42" s="366" t="s">
        <v>7</v>
      </c>
      <c r="D42" s="1055" t="s">
        <v>73</v>
      </c>
      <c r="E42" s="324"/>
      <c r="F42" s="141">
        <v>4</v>
      </c>
      <c r="G42" s="327" t="s">
        <v>35</v>
      </c>
      <c r="H42" s="131">
        <v>95</v>
      </c>
      <c r="I42" s="195">
        <v>95</v>
      </c>
      <c r="J42" s="193"/>
      <c r="K42" s="131">
        <v>90</v>
      </c>
      <c r="L42" s="195">
        <v>90</v>
      </c>
      <c r="M42" s="193"/>
      <c r="N42" s="131">
        <v>160</v>
      </c>
      <c r="O42" s="195">
        <v>160</v>
      </c>
      <c r="P42" s="193"/>
      <c r="Q42" s="328"/>
      <c r="R42" s="133"/>
      <c r="S42" s="329"/>
      <c r="T42" s="132"/>
      <c r="U42" s="236"/>
      <c r="V42" s="154"/>
      <c r="W42" s="40"/>
    </row>
    <row r="43" spans="1:26" ht="12" customHeight="1" x14ac:dyDescent="0.2">
      <c r="A43" s="1030"/>
      <c r="B43" s="1031"/>
      <c r="C43" s="144"/>
      <c r="D43" s="1056"/>
      <c r="E43" s="240"/>
      <c r="F43" s="130"/>
      <c r="G43" s="114" t="s">
        <v>70</v>
      </c>
      <c r="H43" s="16">
        <v>311.8</v>
      </c>
      <c r="I43" s="31">
        <v>311.8</v>
      </c>
      <c r="J43" s="33"/>
      <c r="K43" s="16"/>
      <c r="L43" s="31"/>
      <c r="M43" s="33"/>
      <c r="N43" s="16"/>
      <c r="O43" s="31"/>
      <c r="P43" s="33"/>
      <c r="Q43" s="42"/>
      <c r="R43" s="44"/>
      <c r="S43" s="220"/>
      <c r="T43" s="43"/>
      <c r="U43" s="146"/>
      <c r="V43" s="154"/>
      <c r="W43" s="40"/>
    </row>
    <row r="44" spans="1:26" ht="15" customHeight="1" x14ac:dyDescent="0.2">
      <c r="A44" s="1030"/>
      <c r="B44" s="1031"/>
      <c r="C44" s="144"/>
      <c r="D44" s="325"/>
      <c r="E44" s="326"/>
      <c r="F44" s="129"/>
      <c r="G44" s="330" t="s">
        <v>150</v>
      </c>
      <c r="H44" s="35"/>
      <c r="I44" s="36"/>
      <c r="J44" s="38"/>
      <c r="K44" s="35">
        <v>93</v>
      </c>
      <c r="L44" s="36">
        <v>93</v>
      </c>
      <c r="M44" s="38"/>
      <c r="N44" s="35"/>
      <c r="O44" s="36"/>
      <c r="P44" s="38"/>
      <c r="Q44" s="45"/>
      <c r="R44" s="47"/>
      <c r="S44" s="221"/>
      <c r="T44" s="46"/>
      <c r="U44" s="146"/>
      <c r="V44" s="154"/>
      <c r="W44" s="40"/>
    </row>
    <row r="45" spans="1:26" ht="17.25" customHeight="1" x14ac:dyDescent="0.2">
      <c r="A45" s="1030"/>
      <c r="B45" s="1031"/>
      <c r="C45" s="360"/>
      <c r="D45" s="1057" t="s">
        <v>86</v>
      </c>
      <c r="E45" s="1059" t="s">
        <v>60</v>
      </c>
      <c r="F45" s="130"/>
      <c r="G45" s="148"/>
      <c r="H45" s="16"/>
      <c r="I45" s="31"/>
      <c r="J45" s="33"/>
      <c r="K45" s="16"/>
      <c r="L45" s="31"/>
      <c r="M45" s="33"/>
      <c r="N45" s="16"/>
      <c r="O45" s="31"/>
      <c r="P45" s="33"/>
      <c r="Q45" s="42" t="s">
        <v>48</v>
      </c>
      <c r="R45" s="44">
        <v>80</v>
      </c>
      <c r="S45" s="220">
        <v>80</v>
      </c>
      <c r="T45" s="43">
        <v>80</v>
      </c>
      <c r="U45" s="146"/>
      <c r="V45" s="154"/>
      <c r="W45" s="40"/>
    </row>
    <row r="46" spans="1:26" ht="21" customHeight="1" x14ac:dyDescent="0.2">
      <c r="A46" s="1030"/>
      <c r="B46" s="1031"/>
      <c r="C46" s="360"/>
      <c r="D46" s="1058"/>
      <c r="E46" s="1060"/>
      <c r="F46" s="129"/>
      <c r="G46" s="41"/>
      <c r="H46" s="16"/>
      <c r="I46" s="31"/>
      <c r="J46" s="33"/>
      <c r="K46" s="16"/>
      <c r="L46" s="31"/>
      <c r="M46" s="33"/>
      <c r="N46" s="16"/>
      <c r="O46" s="31"/>
      <c r="P46" s="33"/>
      <c r="Q46" s="45"/>
      <c r="R46" s="47"/>
      <c r="S46" s="221"/>
      <c r="T46" s="46"/>
      <c r="U46" s="146"/>
      <c r="V46" s="255"/>
    </row>
    <row r="47" spans="1:26" ht="13.5" customHeight="1" x14ac:dyDescent="0.2">
      <c r="A47" s="352"/>
      <c r="B47" s="354"/>
      <c r="C47" s="360"/>
      <c r="D47" s="1043" t="s">
        <v>103</v>
      </c>
      <c r="E47" s="240"/>
      <c r="F47" s="130"/>
      <c r="G47" s="41"/>
      <c r="H47" s="16"/>
      <c r="I47" s="31"/>
      <c r="J47" s="33"/>
      <c r="K47" s="16"/>
      <c r="L47" s="31"/>
      <c r="M47" s="33"/>
      <c r="N47" s="16"/>
      <c r="O47" s="31"/>
      <c r="P47" s="33"/>
      <c r="Q47" s="363"/>
      <c r="R47" s="49"/>
      <c r="S47" s="222"/>
      <c r="T47" s="48"/>
      <c r="U47" s="209"/>
      <c r="V47" s="154"/>
    </row>
    <row r="48" spans="1:26" ht="24" customHeight="1" x14ac:dyDescent="0.2">
      <c r="A48" s="352"/>
      <c r="B48" s="354"/>
      <c r="C48" s="360"/>
      <c r="D48" s="1044"/>
      <c r="E48" s="240"/>
      <c r="F48" s="130"/>
      <c r="G48" s="41"/>
      <c r="H48" s="16"/>
      <c r="I48" s="31"/>
      <c r="J48" s="33"/>
      <c r="K48" s="16"/>
      <c r="L48" s="31"/>
      <c r="M48" s="33"/>
      <c r="N48" s="16"/>
      <c r="O48" s="31"/>
      <c r="P48" s="33"/>
      <c r="Q48" s="50"/>
      <c r="R48" s="51"/>
      <c r="S48" s="223"/>
      <c r="T48" s="410"/>
      <c r="U48" s="209"/>
      <c r="V48" s="154"/>
    </row>
    <row r="49" spans="1:25" ht="104.25" customHeight="1" x14ac:dyDescent="0.2">
      <c r="A49" s="352"/>
      <c r="B49" s="354"/>
      <c r="C49" s="360"/>
      <c r="D49" s="241" t="s">
        <v>124</v>
      </c>
      <c r="E49" s="240"/>
      <c r="F49" s="130"/>
      <c r="G49" s="114"/>
      <c r="H49" s="16"/>
      <c r="I49" s="31"/>
      <c r="J49" s="33"/>
      <c r="K49" s="16"/>
      <c r="L49" s="31"/>
      <c r="M49" s="33"/>
      <c r="N49" s="16"/>
      <c r="O49" s="31"/>
      <c r="P49" s="33"/>
      <c r="Q49" s="50" t="s">
        <v>50</v>
      </c>
      <c r="R49" s="51">
        <v>2</v>
      </c>
      <c r="S49" s="223">
        <v>2</v>
      </c>
      <c r="T49" s="410">
        <v>2</v>
      </c>
      <c r="U49" s="209"/>
      <c r="V49" s="154"/>
    </row>
    <row r="50" spans="1:25" ht="23.25" customHeight="1" x14ac:dyDescent="0.2">
      <c r="A50" s="352"/>
      <c r="B50" s="354"/>
      <c r="C50" s="360"/>
      <c r="D50" s="1045" t="s">
        <v>101</v>
      </c>
      <c r="E50" s="240"/>
      <c r="F50" s="130"/>
      <c r="G50" s="148"/>
      <c r="H50" s="16"/>
      <c r="I50" s="31"/>
      <c r="J50" s="33"/>
      <c r="K50" s="16"/>
      <c r="L50" s="31"/>
      <c r="M50" s="33"/>
      <c r="N50" s="16"/>
      <c r="O50" s="31"/>
      <c r="P50" s="33"/>
      <c r="Q50" s="364" t="s">
        <v>108</v>
      </c>
      <c r="R50" s="53">
        <v>4</v>
      </c>
      <c r="S50" s="224">
        <v>1</v>
      </c>
      <c r="T50" s="52">
        <v>2</v>
      </c>
      <c r="U50" s="209"/>
      <c r="V50" s="155"/>
      <c r="Y50" s="19" t="s">
        <v>119</v>
      </c>
    </row>
    <row r="51" spans="1:25" ht="16.5" customHeight="1" x14ac:dyDescent="0.2">
      <c r="A51" s="352"/>
      <c r="B51" s="354"/>
      <c r="C51" s="360"/>
      <c r="D51" s="1046"/>
      <c r="E51" s="240"/>
      <c r="F51" s="130"/>
      <c r="G51" s="41"/>
      <c r="H51" s="16"/>
      <c r="I51" s="31"/>
      <c r="J51" s="33"/>
      <c r="K51" s="16"/>
      <c r="L51" s="31"/>
      <c r="M51" s="33"/>
      <c r="N51" s="16"/>
      <c r="O51" s="31"/>
      <c r="P51" s="33"/>
      <c r="Q51" s="364"/>
      <c r="R51" s="53"/>
      <c r="S51" s="224"/>
      <c r="T51" s="52"/>
      <c r="U51" s="209"/>
      <c r="V51" s="155"/>
    </row>
    <row r="52" spans="1:25" ht="14.25" customHeight="1" x14ac:dyDescent="0.2">
      <c r="A52" s="352"/>
      <c r="B52" s="354"/>
      <c r="C52" s="360"/>
      <c r="D52" s="242" t="s">
        <v>160</v>
      </c>
      <c r="E52" s="240"/>
      <c r="F52" s="130"/>
      <c r="G52" s="114"/>
      <c r="H52" s="16"/>
      <c r="I52" s="31"/>
      <c r="J52" s="33"/>
      <c r="K52" s="16"/>
      <c r="L52" s="31"/>
      <c r="M52" s="33"/>
      <c r="N52" s="16"/>
      <c r="O52" s="31"/>
      <c r="P52" s="33"/>
      <c r="Q52" s="5"/>
      <c r="R52" s="44"/>
      <c r="S52" s="220"/>
      <c r="T52" s="43"/>
      <c r="U52" s="146"/>
      <c r="V52" s="154"/>
      <c r="W52" s="169"/>
    </row>
    <row r="53" spans="1:25" ht="12.75" customHeight="1" x14ac:dyDescent="0.2">
      <c r="A53" s="352"/>
      <c r="B53" s="354"/>
      <c r="C53" s="360"/>
      <c r="D53" s="243" t="s">
        <v>120</v>
      </c>
      <c r="E53" s="240"/>
      <c r="F53" s="130"/>
      <c r="G53" s="41"/>
      <c r="H53" s="16"/>
      <c r="I53" s="31"/>
      <c r="J53" s="33"/>
      <c r="K53" s="16"/>
      <c r="L53" s="31"/>
      <c r="M53" s="33"/>
      <c r="N53" s="16"/>
      <c r="O53" s="31"/>
      <c r="P53" s="33"/>
      <c r="Q53" s="5"/>
      <c r="R53" s="53"/>
      <c r="S53" s="224"/>
      <c r="T53" s="52"/>
      <c r="U53" s="209"/>
      <c r="V53" s="154"/>
    </row>
    <row r="54" spans="1:25" ht="14.25" customHeight="1" x14ac:dyDescent="0.2">
      <c r="A54" s="352"/>
      <c r="B54" s="354"/>
      <c r="C54" s="360"/>
      <c r="D54" s="244" t="s">
        <v>121</v>
      </c>
      <c r="E54" s="240"/>
      <c r="F54" s="130"/>
      <c r="G54" s="41"/>
      <c r="H54" s="16"/>
      <c r="I54" s="31"/>
      <c r="J54" s="33"/>
      <c r="K54" s="16"/>
      <c r="L54" s="31"/>
      <c r="M54" s="33"/>
      <c r="N54" s="16"/>
      <c r="O54" s="31"/>
      <c r="P54" s="33"/>
      <c r="Q54" s="5"/>
      <c r="R54" s="44"/>
      <c r="S54" s="224"/>
      <c r="T54" s="52"/>
      <c r="U54" s="209"/>
      <c r="V54" s="154"/>
    </row>
    <row r="55" spans="1:25" ht="15.75" customHeight="1" x14ac:dyDescent="0.2">
      <c r="A55" s="352"/>
      <c r="B55" s="354"/>
      <c r="C55" s="360"/>
      <c r="D55" s="242" t="s">
        <v>122</v>
      </c>
      <c r="E55" s="240"/>
      <c r="F55" s="130"/>
      <c r="G55" s="15"/>
      <c r="H55" s="188"/>
      <c r="I55" s="170"/>
      <c r="J55" s="171"/>
      <c r="K55" s="16"/>
      <c r="L55" s="31"/>
      <c r="M55" s="33"/>
      <c r="N55" s="380"/>
      <c r="O55" s="395"/>
      <c r="P55" s="394"/>
      <c r="Q55" s="158"/>
      <c r="R55" s="53"/>
      <c r="S55" s="53"/>
      <c r="T55" s="52"/>
      <c r="U55" s="209"/>
      <c r="V55" s="154"/>
    </row>
    <row r="56" spans="1:25" ht="13.5" customHeight="1" x14ac:dyDescent="0.2">
      <c r="A56" s="352"/>
      <c r="B56" s="354"/>
      <c r="C56" s="360"/>
      <c r="D56" s="242" t="s">
        <v>147</v>
      </c>
      <c r="E56" s="240"/>
      <c r="F56" s="130"/>
      <c r="G56" s="103"/>
      <c r="H56" s="16"/>
      <c r="I56" s="31"/>
      <c r="J56" s="33"/>
      <c r="K56" s="16"/>
      <c r="L56" s="31"/>
      <c r="M56" s="33"/>
      <c r="N56" s="16"/>
      <c r="O56" s="31"/>
      <c r="P56" s="33"/>
      <c r="Q56" s="158"/>
      <c r="R56" s="44"/>
      <c r="S56" s="224"/>
      <c r="T56" s="52"/>
      <c r="U56" s="209"/>
      <c r="V56" s="154"/>
    </row>
    <row r="57" spans="1:25" ht="14.25" customHeight="1" x14ac:dyDescent="0.2">
      <c r="A57" s="352"/>
      <c r="B57" s="354"/>
      <c r="C57" s="360"/>
      <c r="D57" s="242" t="s">
        <v>148</v>
      </c>
      <c r="E57" s="240"/>
      <c r="F57" s="130"/>
      <c r="G57" s="103"/>
      <c r="H57" s="16"/>
      <c r="I57" s="31"/>
      <c r="J57" s="33"/>
      <c r="K57" s="16"/>
      <c r="L57" s="31"/>
      <c r="M57" s="33"/>
      <c r="N57" s="16"/>
      <c r="O57" s="31"/>
      <c r="P57" s="33"/>
      <c r="Q57" s="158"/>
      <c r="R57" s="44"/>
      <c r="S57" s="43"/>
      <c r="T57" s="43"/>
      <c r="U57" s="146"/>
      <c r="V57" s="154"/>
    </row>
    <row r="58" spans="1:25" ht="17.25" customHeight="1" x14ac:dyDescent="0.2">
      <c r="A58" s="352"/>
      <c r="B58" s="354"/>
      <c r="C58" s="360"/>
      <c r="D58" s="241" t="s">
        <v>139</v>
      </c>
      <c r="E58" s="240"/>
      <c r="F58" s="130"/>
      <c r="G58" s="41"/>
      <c r="H58" s="16"/>
      <c r="I58" s="31"/>
      <c r="J58" s="33"/>
      <c r="K58" s="16"/>
      <c r="L58" s="31"/>
      <c r="M58" s="33"/>
      <c r="N58" s="16"/>
      <c r="O58" s="31"/>
      <c r="P58" s="33"/>
      <c r="Q58" s="332"/>
      <c r="R58" s="47"/>
      <c r="S58" s="235"/>
      <c r="T58" s="189"/>
      <c r="U58" s="209"/>
      <c r="V58" s="154"/>
    </row>
    <row r="59" spans="1:25" ht="26.25" customHeight="1" x14ac:dyDescent="0.2">
      <c r="A59" s="1030"/>
      <c r="B59" s="1031"/>
      <c r="C59" s="360"/>
      <c r="D59" s="373" t="s">
        <v>79</v>
      </c>
      <c r="E59" s="1047"/>
      <c r="F59" s="1049"/>
      <c r="G59" s="15"/>
      <c r="H59" s="16"/>
      <c r="I59" s="31"/>
      <c r="J59" s="33"/>
      <c r="K59" s="16"/>
      <c r="L59" s="31"/>
      <c r="M59" s="33"/>
      <c r="N59" s="16"/>
      <c r="O59" s="31"/>
      <c r="P59" s="33"/>
      <c r="Q59" s="365" t="s">
        <v>67</v>
      </c>
      <c r="R59" s="290"/>
      <c r="S59" s="271"/>
      <c r="T59" s="411" t="s">
        <v>62</v>
      </c>
      <c r="U59" s="361"/>
      <c r="V59" s="154"/>
    </row>
    <row r="60" spans="1:25" ht="30.75" customHeight="1" x14ac:dyDescent="0.2">
      <c r="A60" s="1030"/>
      <c r="B60" s="1031"/>
      <c r="C60" s="360"/>
      <c r="D60" s="334" t="s">
        <v>140</v>
      </c>
      <c r="E60" s="1048"/>
      <c r="F60" s="1050"/>
      <c r="G60" s="54"/>
      <c r="H60" s="35"/>
      <c r="I60" s="36"/>
      <c r="J60" s="38"/>
      <c r="K60" s="35"/>
      <c r="L60" s="36"/>
      <c r="M60" s="38"/>
      <c r="N60" s="35"/>
      <c r="O60" s="36"/>
      <c r="P60" s="38"/>
      <c r="Q60" s="257"/>
      <c r="R60" s="109"/>
      <c r="S60" s="331"/>
      <c r="T60" s="412"/>
      <c r="U60" s="361"/>
      <c r="V60" s="154"/>
    </row>
    <row r="61" spans="1:25" ht="17.25" customHeight="1" thickBot="1" x14ac:dyDescent="0.25">
      <c r="A61" s="358"/>
      <c r="B61" s="110"/>
      <c r="C61" s="123"/>
      <c r="D61" s="377"/>
      <c r="E61" s="323"/>
      <c r="F61" s="350"/>
      <c r="G61" s="159" t="s">
        <v>6</v>
      </c>
      <c r="H61" s="160">
        <f>SUM(H42:H58)</f>
        <v>406.8</v>
      </c>
      <c r="I61" s="196">
        <f>SUM(I42:I58)</f>
        <v>406.8</v>
      </c>
      <c r="J61" s="180"/>
      <c r="K61" s="160">
        <f t="shared" ref="K61" si="2">SUM(K42:K58)</f>
        <v>183</v>
      </c>
      <c r="L61" s="196">
        <f>SUM(L42:L58)</f>
        <v>183</v>
      </c>
      <c r="M61" s="196">
        <f>SUM(M42:M58)</f>
        <v>0</v>
      </c>
      <c r="N61" s="160">
        <f>SUM(N42:N58)</f>
        <v>160</v>
      </c>
      <c r="O61" s="85">
        <f>SUM(O42:O58)</f>
        <v>160</v>
      </c>
      <c r="P61" s="180">
        <f>SUM(P42:P58)</f>
        <v>0</v>
      </c>
      <c r="Q61" s="63"/>
      <c r="R61" s="44"/>
      <c r="S61" s="44"/>
      <c r="T61" s="220"/>
      <c r="U61" s="408"/>
      <c r="V61" s="19"/>
    </row>
    <row r="62" spans="1:25" ht="13.5" thickBot="1" x14ac:dyDescent="0.25">
      <c r="A62" s="56" t="s">
        <v>5</v>
      </c>
      <c r="B62" s="55" t="s">
        <v>5</v>
      </c>
      <c r="C62" s="997"/>
      <c r="D62" s="997"/>
      <c r="E62" s="997"/>
      <c r="F62" s="997"/>
      <c r="G62" s="997"/>
      <c r="H62" s="65">
        <f>H61+H41</f>
        <v>593.4</v>
      </c>
      <c r="I62" s="66">
        <f>I61+I41</f>
        <v>593.4</v>
      </c>
      <c r="J62" s="66">
        <f t="shared" ref="J62:L62" si="3">J61+J41</f>
        <v>0</v>
      </c>
      <c r="K62" s="66">
        <f t="shared" si="3"/>
        <v>296.3</v>
      </c>
      <c r="L62" s="66">
        <f t="shared" si="3"/>
        <v>296.3</v>
      </c>
      <c r="M62" s="66">
        <f t="shared" ref="M62" si="4">M61+M41</f>
        <v>0</v>
      </c>
      <c r="N62" s="65">
        <f t="shared" ref="N62" si="5">N61+N41</f>
        <v>253.3</v>
      </c>
      <c r="O62" s="66">
        <f t="shared" ref="O62:P62" si="6">O61+O41</f>
        <v>253.3</v>
      </c>
      <c r="P62" s="67">
        <f t="shared" si="6"/>
        <v>0</v>
      </c>
      <c r="Q62" s="998"/>
      <c r="R62" s="999"/>
      <c r="S62" s="999"/>
      <c r="T62" s="999"/>
      <c r="U62" s="1000"/>
    </row>
    <row r="63" spans="1:25" ht="17.25" customHeight="1" thickBot="1" x14ac:dyDescent="0.25">
      <c r="A63" s="56" t="s">
        <v>5</v>
      </c>
      <c r="B63" s="57" t="s">
        <v>7</v>
      </c>
      <c r="C63" s="1028"/>
      <c r="D63" s="1028"/>
      <c r="E63" s="1028"/>
      <c r="F63" s="1028"/>
      <c r="G63" s="1028"/>
      <c r="H63" s="1028"/>
      <c r="I63" s="1028"/>
      <c r="J63" s="1028"/>
      <c r="K63" s="1028"/>
      <c r="L63" s="1028"/>
      <c r="M63" s="1028"/>
      <c r="N63" s="1028"/>
      <c r="O63" s="1028"/>
      <c r="P63" s="1028"/>
      <c r="Q63" s="1028"/>
      <c r="R63" s="1028"/>
      <c r="S63" s="1028"/>
      <c r="T63" s="1028"/>
      <c r="U63" s="1029"/>
    </row>
    <row r="64" spans="1:25" ht="25.5" customHeight="1" x14ac:dyDescent="0.2">
      <c r="A64" s="352" t="s">
        <v>5</v>
      </c>
      <c r="B64" s="354" t="s">
        <v>7</v>
      </c>
      <c r="C64" s="58" t="s">
        <v>5</v>
      </c>
      <c r="D64" s="245" t="s">
        <v>65</v>
      </c>
      <c r="E64" s="248"/>
      <c r="F64" s="250" t="s">
        <v>45</v>
      </c>
      <c r="G64" s="117" t="s">
        <v>35</v>
      </c>
      <c r="H64" s="381">
        <v>71</v>
      </c>
      <c r="I64" s="397">
        <v>71</v>
      </c>
      <c r="J64" s="396"/>
      <c r="K64" s="381">
        <v>68</v>
      </c>
      <c r="L64" s="397">
        <v>68</v>
      </c>
      <c r="M64" s="396"/>
      <c r="N64" s="381">
        <v>68</v>
      </c>
      <c r="O64" s="397">
        <v>68</v>
      </c>
      <c r="P64" s="396"/>
      <c r="Q64" s="59"/>
      <c r="R64" s="60"/>
      <c r="S64" s="225"/>
      <c r="T64" s="406"/>
      <c r="U64" s="234"/>
    </row>
    <row r="65" spans="1:22" ht="27" customHeight="1" x14ac:dyDescent="0.2">
      <c r="A65" s="1030"/>
      <c r="B65" s="1031"/>
      <c r="C65" s="1032"/>
      <c r="D65" s="1033" t="s">
        <v>51</v>
      </c>
      <c r="E65" s="1035" t="s">
        <v>61</v>
      </c>
      <c r="F65" s="1036"/>
      <c r="G65" s="167"/>
      <c r="H65" s="28"/>
      <c r="I65" s="29"/>
      <c r="J65" s="30"/>
      <c r="K65" s="28"/>
      <c r="L65" s="29"/>
      <c r="M65" s="30"/>
      <c r="N65" s="28"/>
      <c r="O65" s="29"/>
      <c r="P65" s="30"/>
      <c r="Q65" s="256" t="s">
        <v>83</v>
      </c>
      <c r="R65" s="61">
        <v>80</v>
      </c>
      <c r="S65" s="226">
        <v>80</v>
      </c>
      <c r="T65" s="383">
        <v>80</v>
      </c>
      <c r="U65" s="146"/>
      <c r="V65" s="154"/>
    </row>
    <row r="66" spans="1:22" ht="18" customHeight="1" x14ac:dyDescent="0.2">
      <c r="A66" s="1030"/>
      <c r="B66" s="1031"/>
      <c r="C66" s="1032"/>
      <c r="D66" s="1034"/>
      <c r="E66" s="1035"/>
      <c r="F66" s="1037"/>
      <c r="G66" s="167"/>
      <c r="H66" s="16"/>
      <c r="I66" s="31"/>
      <c r="J66" s="33"/>
      <c r="K66" s="16"/>
      <c r="L66" s="31"/>
      <c r="M66" s="33"/>
      <c r="N66" s="16"/>
      <c r="O66" s="31"/>
      <c r="P66" s="33"/>
      <c r="Q66" s="257" t="s">
        <v>52</v>
      </c>
      <c r="R66" s="47">
        <v>5</v>
      </c>
      <c r="S66" s="221">
        <v>5</v>
      </c>
      <c r="T66" s="46">
        <v>5</v>
      </c>
      <c r="U66" s="146"/>
      <c r="V66" s="154"/>
    </row>
    <row r="67" spans="1:22" ht="65.25" customHeight="1" x14ac:dyDescent="0.2">
      <c r="A67" s="352"/>
      <c r="B67" s="354"/>
      <c r="C67" s="360"/>
      <c r="D67" s="246" t="s">
        <v>82</v>
      </c>
      <c r="E67" s="370"/>
      <c r="F67" s="374"/>
      <c r="G67" s="167"/>
      <c r="H67" s="16"/>
      <c r="I67" s="31"/>
      <c r="J67" s="33"/>
      <c r="K67" s="16"/>
      <c r="L67" s="31"/>
      <c r="M67" s="33"/>
      <c r="N67" s="16"/>
      <c r="O67" s="31"/>
      <c r="P67" s="33"/>
      <c r="Q67" s="11" t="s">
        <v>85</v>
      </c>
      <c r="R67" s="9">
        <v>2</v>
      </c>
      <c r="S67" s="221">
        <v>2</v>
      </c>
      <c r="T67" s="46">
        <v>2</v>
      </c>
      <c r="U67" s="146"/>
      <c r="V67" s="154"/>
    </row>
    <row r="68" spans="1:22" ht="30" customHeight="1" x14ac:dyDescent="0.2">
      <c r="A68" s="352"/>
      <c r="B68" s="354"/>
      <c r="C68" s="360"/>
      <c r="D68" s="247" t="s">
        <v>88</v>
      </c>
      <c r="E68" s="249"/>
      <c r="F68" s="251"/>
      <c r="G68" s="62"/>
      <c r="H68" s="35"/>
      <c r="I68" s="36"/>
      <c r="J68" s="38"/>
      <c r="K68" s="35"/>
      <c r="L68" s="36"/>
      <c r="M68" s="38"/>
      <c r="N68" s="35"/>
      <c r="O68" s="36"/>
      <c r="P68" s="38"/>
      <c r="Q68" s="108" t="s">
        <v>154</v>
      </c>
      <c r="R68" s="10">
        <v>100</v>
      </c>
      <c r="S68" s="227">
        <v>100</v>
      </c>
      <c r="T68" s="219">
        <v>100</v>
      </c>
      <c r="U68" s="146"/>
      <c r="V68" s="154"/>
    </row>
    <row r="69" spans="1:22" ht="17.25" customHeight="1" thickBot="1" x14ac:dyDescent="0.25">
      <c r="A69" s="358"/>
      <c r="B69" s="110"/>
      <c r="C69" s="124"/>
      <c r="D69" s="319"/>
      <c r="E69" s="318"/>
      <c r="F69" s="125"/>
      <c r="G69" s="122" t="s">
        <v>6</v>
      </c>
      <c r="H69" s="145">
        <f>SUM(H64:H66)</f>
        <v>71</v>
      </c>
      <c r="I69" s="187">
        <f>SUM(I64:I66)</f>
        <v>71</v>
      </c>
      <c r="J69" s="186"/>
      <c r="K69" s="145">
        <f t="shared" ref="K69:N69" si="7">SUM(K64:K66)</f>
        <v>68</v>
      </c>
      <c r="L69" s="187">
        <f t="shared" ref="L69:M69" si="8">SUM(L64:L66)</f>
        <v>68</v>
      </c>
      <c r="M69" s="187">
        <f t="shared" si="8"/>
        <v>0</v>
      </c>
      <c r="N69" s="145">
        <f t="shared" si="7"/>
        <v>68</v>
      </c>
      <c r="O69" s="187">
        <f t="shared" ref="O69:P69" si="9">SUM(O64:O66)</f>
        <v>68</v>
      </c>
      <c r="P69" s="186">
        <f t="shared" si="9"/>
        <v>0</v>
      </c>
      <c r="Q69" s="143"/>
      <c r="R69" s="134"/>
      <c r="S69" s="134"/>
      <c r="T69" s="382"/>
      <c r="U69" s="408"/>
      <c r="V69" s="19"/>
    </row>
    <row r="70" spans="1:22" ht="13.5" thickBot="1" x14ac:dyDescent="0.25">
      <c r="A70" s="64" t="s">
        <v>5</v>
      </c>
      <c r="B70" s="57" t="s">
        <v>7</v>
      </c>
      <c r="C70" s="997"/>
      <c r="D70" s="997"/>
      <c r="E70" s="997"/>
      <c r="F70" s="997"/>
      <c r="G70" s="997"/>
      <c r="H70" s="65">
        <f>H69</f>
        <v>71</v>
      </c>
      <c r="I70" s="66">
        <f>I69</f>
        <v>71</v>
      </c>
      <c r="J70" s="67"/>
      <c r="K70" s="65">
        <f t="shared" ref="K70:N70" si="10">K69</f>
        <v>68</v>
      </c>
      <c r="L70" s="66">
        <f t="shared" ref="L70:M70" si="11">L69</f>
        <v>68</v>
      </c>
      <c r="M70" s="66">
        <f t="shared" si="11"/>
        <v>0</v>
      </c>
      <c r="N70" s="65">
        <f t="shared" si="10"/>
        <v>68</v>
      </c>
      <c r="O70" s="66">
        <f t="shared" ref="O70:P70" si="12">O69</f>
        <v>68</v>
      </c>
      <c r="P70" s="67">
        <f t="shared" si="12"/>
        <v>0</v>
      </c>
      <c r="Q70" s="998"/>
      <c r="R70" s="999"/>
      <c r="S70" s="999"/>
      <c r="T70" s="999"/>
      <c r="U70" s="1000"/>
    </row>
    <row r="71" spans="1:22" ht="17.25" customHeight="1" thickBot="1" x14ac:dyDescent="0.25">
      <c r="A71" s="56" t="s">
        <v>5</v>
      </c>
      <c r="B71" s="57" t="s">
        <v>37</v>
      </c>
      <c r="C71" s="1020"/>
      <c r="D71" s="1020"/>
      <c r="E71" s="1020"/>
      <c r="F71" s="1020"/>
      <c r="G71" s="1020"/>
      <c r="H71" s="1020"/>
      <c r="I71" s="1020"/>
      <c r="J71" s="1020"/>
      <c r="K71" s="1020"/>
      <c r="L71" s="1020"/>
      <c r="M71" s="1020"/>
      <c r="N71" s="1020"/>
      <c r="O71" s="1020"/>
      <c r="P71" s="1020"/>
      <c r="Q71" s="1020"/>
      <c r="R71" s="1020"/>
      <c r="S71" s="1020"/>
      <c r="T71" s="1020"/>
      <c r="U71" s="1021"/>
    </row>
    <row r="72" spans="1:22" ht="15.75" customHeight="1" x14ac:dyDescent="0.2">
      <c r="A72" s="351" t="s">
        <v>5</v>
      </c>
      <c r="B72" s="353" t="s">
        <v>37</v>
      </c>
      <c r="C72" s="355" t="s">
        <v>5</v>
      </c>
      <c r="D72" s="1022" t="s">
        <v>68</v>
      </c>
      <c r="E72" s="336"/>
      <c r="F72" s="357"/>
      <c r="G72" s="140" t="s">
        <v>35</v>
      </c>
      <c r="H72" s="131">
        <v>30.5</v>
      </c>
      <c r="I72" s="195">
        <v>30.5</v>
      </c>
      <c r="J72" s="193"/>
      <c r="K72" s="131">
        <v>50.5</v>
      </c>
      <c r="L72" s="195">
        <v>50.5</v>
      </c>
      <c r="M72" s="193"/>
      <c r="N72" s="131">
        <v>15.5</v>
      </c>
      <c r="O72" s="195">
        <v>15.5</v>
      </c>
      <c r="P72" s="193"/>
      <c r="Q72" s="83"/>
      <c r="R72" s="133"/>
      <c r="S72" s="329"/>
      <c r="T72" s="407"/>
      <c r="U72" s="335"/>
      <c r="V72" s="154"/>
    </row>
    <row r="73" spans="1:22" ht="17.25" customHeight="1" x14ac:dyDescent="0.2">
      <c r="A73" s="352"/>
      <c r="B73" s="354"/>
      <c r="C73" s="356"/>
      <c r="D73" s="1023"/>
      <c r="E73" s="252"/>
      <c r="F73" s="179"/>
      <c r="G73" s="54" t="s">
        <v>115</v>
      </c>
      <c r="H73" s="35">
        <v>2.5</v>
      </c>
      <c r="I73" s="36">
        <v>2.5</v>
      </c>
      <c r="J73" s="38"/>
      <c r="K73" s="35"/>
      <c r="L73" s="36"/>
      <c r="M73" s="37"/>
      <c r="N73" s="35"/>
      <c r="O73" s="36"/>
      <c r="P73" s="37"/>
      <c r="Q73" s="257"/>
      <c r="R73" s="47"/>
      <c r="S73" s="221"/>
      <c r="T73" s="189"/>
      <c r="U73" s="209"/>
      <c r="V73" s="154"/>
    </row>
    <row r="74" spans="1:22" ht="31.5" customHeight="1" x14ac:dyDescent="0.2">
      <c r="A74" s="352"/>
      <c r="B74" s="354"/>
      <c r="C74" s="356"/>
      <c r="D74" s="337" t="s">
        <v>53</v>
      </c>
      <c r="E74" s="296"/>
      <c r="F74" s="350" t="s">
        <v>45</v>
      </c>
      <c r="G74" s="15"/>
      <c r="H74" s="16"/>
      <c r="I74" s="31"/>
      <c r="J74" s="33"/>
      <c r="K74" s="16"/>
      <c r="L74" s="31"/>
      <c r="M74" s="33"/>
      <c r="N74" s="16"/>
      <c r="O74" s="31"/>
      <c r="P74" s="33"/>
      <c r="Q74" s="11" t="s">
        <v>56</v>
      </c>
      <c r="R74" s="47">
        <v>2</v>
      </c>
      <c r="S74" s="221">
        <v>2</v>
      </c>
      <c r="T74" s="46">
        <v>2</v>
      </c>
      <c r="U74" s="146"/>
      <c r="V74" s="154"/>
    </row>
    <row r="75" spans="1:22" ht="18.75" customHeight="1" x14ac:dyDescent="0.2">
      <c r="A75" s="352"/>
      <c r="B75" s="354"/>
      <c r="C75" s="356"/>
      <c r="D75" s="1024" t="s">
        <v>114</v>
      </c>
      <c r="E75" s="296"/>
      <c r="F75" s="350"/>
      <c r="G75" s="15"/>
      <c r="H75" s="6"/>
      <c r="I75" s="104"/>
      <c r="J75" s="99"/>
      <c r="K75" s="6"/>
      <c r="L75" s="104"/>
      <c r="M75" s="99"/>
      <c r="N75" s="6"/>
      <c r="O75" s="104"/>
      <c r="P75" s="99"/>
      <c r="Q75" s="372" t="s">
        <v>110</v>
      </c>
      <c r="R75" s="181">
        <v>1</v>
      </c>
      <c r="S75" s="61"/>
      <c r="T75" s="383"/>
      <c r="U75" s="146"/>
      <c r="V75" s="154"/>
    </row>
    <row r="76" spans="1:22" ht="24.75" customHeight="1" x14ac:dyDescent="0.2">
      <c r="A76" s="352"/>
      <c r="B76" s="354"/>
      <c r="C76" s="356"/>
      <c r="D76" s="1025"/>
      <c r="E76" s="296"/>
      <c r="F76" s="350"/>
      <c r="G76" s="15"/>
      <c r="H76" s="6"/>
      <c r="I76" s="104"/>
      <c r="J76" s="99"/>
      <c r="K76" s="6"/>
      <c r="L76" s="104"/>
      <c r="M76" s="99"/>
      <c r="N76" s="6"/>
      <c r="O76" s="104"/>
      <c r="P76" s="99"/>
      <c r="Q76" s="297"/>
      <c r="R76" s="233"/>
      <c r="S76" s="47"/>
      <c r="T76" s="46"/>
      <c r="U76" s="146"/>
      <c r="V76" s="154"/>
    </row>
    <row r="77" spans="1:22" ht="45" customHeight="1" x14ac:dyDescent="0.2">
      <c r="A77" s="352"/>
      <c r="B77" s="354"/>
      <c r="C77" s="356"/>
      <c r="D77" s="118" t="s">
        <v>161</v>
      </c>
      <c r="E77" s="377"/>
      <c r="F77" s="362"/>
      <c r="G77" s="168"/>
      <c r="H77" s="191"/>
      <c r="I77" s="197"/>
      <c r="J77" s="194"/>
      <c r="K77" s="191"/>
      <c r="L77" s="197"/>
      <c r="M77" s="194"/>
      <c r="N77" s="210"/>
      <c r="O77" s="377"/>
      <c r="P77" s="211"/>
      <c r="Q77" s="282" t="s">
        <v>142</v>
      </c>
      <c r="R77" s="276"/>
      <c r="S77" s="303">
        <v>1</v>
      </c>
      <c r="T77" s="277"/>
      <c r="U77" s="409"/>
      <c r="V77" s="154"/>
    </row>
    <row r="78" spans="1:22" ht="41.25" customHeight="1" x14ac:dyDescent="0.2">
      <c r="A78" s="352"/>
      <c r="B78" s="354"/>
      <c r="C78" s="356"/>
      <c r="D78" s="17" t="s">
        <v>162</v>
      </c>
      <c r="E78" s="377"/>
      <c r="F78" s="362"/>
      <c r="G78" s="168"/>
      <c r="H78" s="16"/>
      <c r="I78" s="31"/>
      <c r="J78" s="33"/>
      <c r="K78" s="16"/>
      <c r="L78" s="31"/>
      <c r="M78" s="33"/>
      <c r="N78" s="16"/>
      <c r="O78" s="31"/>
      <c r="P78" s="33"/>
      <c r="Q78" s="272" t="s">
        <v>141</v>
      </c>
      <c r="R78" s="277">
        <v>6</v>
      </c>
      <c r="S78" s="277">
        <v>6</v>
      </c>
      <c r="T78" s="277">
        <v>6</v>
      </c>
      <c r="U78" s="409"/>
    </row>
    <row r="79" spans="1:22" ht="12.75" customHeight="1" x14ac:dyDescent="0.2">
      <c r="A79" s="352"/>
      <c r="B79" s="354"/>
      <c r="C79" s="356"/>
      <c r="D79" s="377" t="s">
        <v>74</v>
      </c>
      <c r="E79" s="296"/>
      <c r="F79" s="350"/>
      <c r="G79" s="15"/>
      <c r="H79" s="16"/>
      <c r="I79" s="31"/>
      <c r="J79" s="33"/>
      <c r="K79" s="16"/>
      <c r="L79" s="31"/>
      <c r="M79" s="33"/>
      <c r="N79" s="16"/>
      <c r="O79" s="31"/>
      <c r="P79" s="33"/>
      <c r="Q79" s="91"/>
      <c r="R79" s="44"/>
      <c r="S79" s="220"/>
      <c r="T79" s="43"/>
      <c r="U79" s="146"/>
      <c r="V79" s="154"/>
    </row>
    <row r="80" spans="1:22" ht="25.5" customHeight="1" x14ac:dyDescent="0.2">
      <c r="A80" s="352"/>
      <c r="B80" s="354"/>
      <c r="C80" s="356"/>
      <c r="D80" s="377" t="s">
        <v>76</v>
      </c>
      <c r="E80" s="296"/>
      <c r="F80" s="350"/>
      <c r="G80" s="15"/>
      <c r="H80" s="16"/>
      <c r="I80" s="31"/>
      <c r="J80" s="33"/>
      <c r="K80" s="16"/>
      <c r="L80" s="31"/>
      <c r="M80" s="33"/>
      <c r="N80" s="16"/>
      <c r="O80" s="31"/>
      <c r="P80" s="33"/>
      <c r="Q80" s="91" t="s">
        <v>75</v>
      </c>
      <c r="R80" s="44">
        <v>1</v>
      </c>
      <c r="S80" s="220">
        <v>1</v>
      </c>
      <c r="T80" s="43">
        <v>1</v>
      </c>
      <c r="U80" s="146"/>
      <c r="V80" s="154"/>
    </row>
    <row r="81" spans="1:38" ht="25.5" customHeight="1" x14ac:dyDescent="0.2">
      <c r="A81" s="352"/>
      <c r="B81" s="354"/>
      <c r="C81" s="356"/>
      <c r="D81" s="377" t="s">
        <v>54</v>
      </c>
      <c r="E81" s="296"/>
      <c r="F81" s="350"/>
      <c r="G81" s="105"/>
      <c r="H81" s="6"/>
      <c r="I81" s="104"/>
      <c r="J81" s="99"/>
      <c r="K81" s="174"/>
      <c r="L81" s="104"/>
      <c r="M81" s="99"/>
      <c r="N81" s="174"/>
      <c r="O81" s="104"/>
      <c r="P81" s="99"/>
      <c r="Q81" s="91" t="s">
        <v>55</v>
      </c>
      <c r="R81" s="8"/>
      <c r="S81" s="76">
        <v>200</v>
      </c>
      <c r="T81" s="43"/>
      <c r="U81" s="146"/>
      <c r="V81" s="154"/>
    </row>
    <row r="82" spans="1:38" ht="33" customHeight="1" x14ac:dyDescent="0.2">
      <c r="A82" s="352"/>
      <c r="B82" s="354"/>
      <c r="C82" s="356"/>
      <c r="D82" s="253" t="s">
        <v>78</v>
      </c>
      <c r="E82" s="296"/>
      <c r="F82" s="350"/>
      <c r="G82" s="102"/>
      <c r="H82" s="6"/>
      <c r="I82" s="104"/>
      <c r="J82" s="99"/>
      <c r="K82" s="6"/>
      <c r="L82" s="104"/>
      <c r="M82" s="99"/>
      <c r="N82" s="6"/>
      <c r="O82" s="104"/>
      <c r="P82" s="99"/>
      <c r="Q82" s="108" t="s">
        <v>84</v>
      </c>
      <c r="R82" s="121">
        <v>1</v>
      </c>
      <c r="S82" s="121">
        <v>1</v>
      </c>
      <c r="T82" s="219">
        <v>1</v>
      </c>
      <c r="U82" s="146"/>
      <c r="V82" s="154"/>
    </row>
    <row r="83" spans="1:38" ht="28.5" customHeight="1" x14ac:dyDescent="0.2">
      <c r="A83" s="352"/>
      <c r="B83" s="354"/>
      <c r="C83" s="356"/>
      <c r="D83" s="118" t="s">
        <v>144</v>
      </c>
      <c r="E83" s="377"/>
      <c r="F83" s="362"/>
      <c r="G83" s="338"/>
      <c r="H83" s="281"/>
      <c r="I83" s="402"/>
      <c r="J83" s="398"/>
      <c r="K83" s="281"/>
      <c r="L83" s="402"/>
      <c r="M83" s="398"/>
      <c r="N83" s="280"/>
      <c r="O83" s="405"/>
      <c r="P83" s="401"/>
      <c r="Q83" s="272" t="s">
        <v>111</v>
      </c>
      <c r="R83" s="17"/>
      <c r="S83" s="303">
        <v>1</v>
      </c>
      <c r="T83" s="277"/>
      <c r="U83" s="409"/>
      <c r="V83" s="154"/>
    </row>
    <row r="84" spans="1:38" ht="17.25" customHeight="1" thickBot="1" x14ac:dyDescent="0.25">
      <c r="A84" s="358"/>
      <c r="B84" s="110"/>
      <c r="C84" s="124"/>
      <c r="D84" s="319"/>
      <c r="E84" s="318"/>
      <c r="F84" s="125"/>
      <c r="G84" s="122" t="s">
        <v>6</v>
      </c>
      <c r="H84" s="145">
        <f>SUM(H72:H81)</f>
        <v>33</v>
      </c>
      <c r="I84" s="187">
        <f>SUM(I72:I81)</f>
        <v>33</v>
      </c>
      <c r="J84" s="186"/>
      <c r="K84" s="145">
        <f t="shared" ref="K84:N84" si="13">SUM(K72:K81)</f>
        <v>50.5</v>
      </c>
      <c r="L84" s="187">
        <f t="shared" ref="L84" si="14">SUM(L72:L81)</f>
        <v>50.5</v>
      </c>
      <c r="M84" s="186"/>
      <c r="N84" s="145">
        <f t="shared" si="13"/>
        <v>15.5</v>
      </c>
      <c r="O84" s="187">
        <f t="shared" ref="O84:P84" si="15">SUM(O72:O81)</f>
        <v>15.5</v>
      </c>
      <c r="P84" s="186">
        <f t="shared" si="15"/>
        <v>0</v>
      </c>
      <c r="Q84" s="143"/>
      <c r="R84" s="134"/>
      <c r="S84" s="134"/>
      <c r="T84" s="382"/>
      <c r="U84" s="408"/>
      <c r="V84" s="19"/>
    </row>
    <row r="85" spans="1:38" ht="16.5" customHeight="1" x14ac:dyDescent="0.2">
      <c r="A85" s="351" t="s">
        <v>5</v>
      </c>
      <c r="B85" s="353" t="s">
        <v>37</v>
      </c>
      <c r="C85" s="355" t="s">
        <v>7</v>
      </c>
      <c r="D85" s="339" t="s">
        <v>100</v>
      </c>
      <c r="E85" s="1026" t="s">
        <v>66</v>
      </c>
      <c r="F85" s="357" t="s">
        <v>45</v>
      </c>
      <c r="G85" s="341" t="s">
        <v>35</v>
      </c>
      <c r="H85" s="342">
        <v>100</v>
      </c>
      <c r="I85" s="403">
        <v>100</v>
      </c>
      <c r="J85" s="399"/>
      <c r="K85" s="342">
        <v>100</v>
      </c>
      <c r="L85" s="403">
        <v>100</v>
      </c>
      <c r="M85" s="400"/>
      <c r="N85" s="342">
        <v>100</v>
      </c>
      <c r="O85" s="403">
        <v>100</v>
      </c>
      <c r="P85" s="400"/>
      <c r="Q85" s="1041" t="s">
        <v>105</v>
      </c>
      <c r="R85" s="233">
        <v>3</v>
      </c>
      <c r="S85" s="43">
        <v>3</v>
      </c>
      <c r="T85" s="43">
        <v>3</v>
      </c>
      <c r="U85" s="1038"/>
      <c r="V85" s="156"/>
      <c r="W85" s="178"/>
      <c r="X85" s="178"/>
      <c r="Y85" s="173"/>
      <c r="Z85" s="68"/>
      <c r="AA85" s="68"/>
      <c r="AB85" s="178"/>
      <c r="AC85" s="178"/>
      <c r="AD85" s="178"/>
      <c r="AE85" s="178"/>
      <c r="AF85" s="178"/>
      <c r="AG85" s="178"/>
      <c r="AH85" s="178"/>
      <c r="AI85" s="178"/>
      <c r="AJ85" s="178"/>
      <c r="AK85" s="178"/>
    </row>
    <row r="86" spans="1:38" ht="182.25" customHeight="1" x14ac:dyDescent="0.2">
      <c r="A86" s="358"/>
      <c r="B86" s="359"/>
      <c r="C86" s="356"/>
      <c r="D86" s="343" t="s">
        <v>93</v>
      </c>
      <c r="E86" s="1027"/>
      <c r="F86" s="350"/>
      <c r="G86" s="120" t="s">
        <v>35</v>
      </c>
      <c r="H86" s="100">
        <v>23.7</v>
      </c>
      <c r="I86" s="175">
        <v>23.7</v>
      </c>
      <c r="J86" s="455"/>
      <c r="K86" s="35"/>
      <c r="L86" s="36"/>
      <c r="M86" s="37"/>
      <c r="N86" s="35"/>
      <c r="O86" s="36"/>
      <c r="P86" s="37"/>
      <c r="Q86" s="1042"/>
      <c r="R86" s="456"/>
      <c r="S86" s="43"/>
      <c r="T86" s="43"/>
      <c r="U86" s="1039"/>
      <c r="V86" s="154"/>
    </row>
    <row r="87" spans="1:38" ht="22.5" customHeight="1" thickBot="1" x14ac:dyDescent="0.25">
      <c r="A87" s="127"/>
      <c r="B87" s="128"/>
      <c r="C87" s="161"/>
      <c r="D87" s="333"/>
      <c r="E87" s="318"/>
      <c r="F87" s="125"/>
      <c r="G87" s="69" t="s">
        <v>6</v>
      </c>
      <c r="H87" s="84">
        <f>SUM(H85:H86)</f>
        <v>123.7</v>
      </c>
      <c r="I87" s="85">
        <f>SUM(I85:I86)</f>
        <v>123.7</v>
      </c>
      <c r="J87" s="85">
        <f>SUM(J85:J86)</f>
        <v>0</v>
      </c>
      <c r="K87" s="84">
        <f t="shared" ref="K87:N87" si="16">SUM(K85:K86)</f>
        <v>100</v>
      </c>
      <c r="L87" s="85">
        <f t="shared" ref="L87" si="17">SUM(L85:L86)</f>
        <v>100</v>
      </c>
      <c r="M87" s="70"/>
      <c r="N87" s="84">
        <f t="shared" si="16"/>
        <v>100</v>
      </c>
      <c r="O87" s="85">
        <f t="shared" ref="O87:P87" si="18">SUM(O85:O86)</f>
        <v>100</v>
      </c>
      <c r="P87" s="70">
        <f t="shared" si="18"/>
        <v>0</v>
      </c>
      <c r="Q87" s="143"/>
      <c r="R87" s="134"/>
      <c r="S87" s="134"/>
      <c r="T87" s="382"/>
      <c r="U87" s="1040"/>
      <c r="V87" s="19"/>
    </row>
    <row r="88" spans="1:38" ht="36.75" customHeight="1" x14ac:dyDescent="0.2">
      <c r="A88" s="352" t="s">
        <v>5</v>
      </c>
      <c r="B88" s="354" t="s">
        <v>37</v>
      </c>
      <c r="C88" s="356" t="s">
        <v>37</v>
      </c>
      <c r="D88" s="344" t="s">
        <v>117</v>
      </c>
      <c r="E88" s="983" t="s">
        <v>153</v>
      </c>
      <c r="F88" s="357" t="s">
        <v>45</v>
      </c>
      <c r="G88" s="54" t="s">
        <v>115</v>
      </c>
      <c r="H88" s="35">
        <v>5.0999999999999996</v>
      </c>
      <c r="I88" s="36">
        <v>5.0999999999999996</v>
      </c>
      <c r="J88" s="38"/>
      <c r="K88" s="258"/>
      <c r="L88" s="404"/>
      <c r="M88" s="260"/>
      <c r="N88" s="258"/>
      <c r="O88" s="404"/>
      <c r="P88" s="260"/>
      <c r="Q88" s="345" t="s">
        <v>90</v>
      </c>
      <c r="R88" s="44">
        <v>1</v>
      </c>
      <c r="S88" s="284"/>
      <c r="T88" s="132"/>
      <c r="U88" s="236"/>
      <c r="V88" s="154"/>
    </row>
    <row r="89" spans="1:38" ht="15" customHeight="1" x14ac:dyDescent="0.2">
      <c r="A89" s="162"/>
      <c r="B89" s="163"/>
      <c r="C89" s="164"/>
      <c r="D89" s="254"/>
      <c r="E89" s="984"/>
      <c r="F89" s="179"/>
      <c r="G89" s="122" t="s">
        <v>6</v>
      </c>
      <c r="H89" s="145">
        <f>SUM(H88:H88)</f>
        <v>5.0999999999999996</v>
      </c>
      <c r="I89" s="187">
        <f>SUM(I88:I88)</f>
        <v>5.0999999999999996</v>
      </c>
      <c r="J89" s="187">
        <f>SUM(J88:J88)</f>
        <v>0</v>
      </c>
      <c r="K89" s="145">
        <f>SUM(K88:K88)</f>
        <v>0</v>
      </c>
      <c r="L89" s="187">
        <f>SUM(L88:L88)</f>
        <v>0</v>
      </c>
      <c r="M89" s="186"/>
      <c r="N89" s="145">
        <f>SUM(N88:N88)</f>
        <v>0</v>
      </c>
      <c r="O89" s="187">
        <f>SUM(O88:O88)</f>
        <v>0</v>
      </c>
      <c r="P89" s="186">
        <f>SUM(P88:P88)</f>
        <v>0</v>
      </c>
      <c r="Q89" s="283"/>
      <c r="R89" s="47"/>
      <c r="S89" s="221"/>
      <c r="T89" s="46"/>
      <c r="U89" s="111"/>
    </row>
    <row r="90" spans="1:38" ht="14.25" customHeight="1" thickBot="1" x14ac:dyDescent="0.25">
      <c r="A90" s="423" t="s">
        <v>5</v>
      </c>
      <c r="B90" s="424" t="s">
        <v>37</v>
      </c>
      <c r="C90" s="985"/>
      <c r="D90" s="985"/>
      <c r="E90" s="985"/>
      <c r="F90" s="985"/>
      <c r="G90" s="985"/>
      <c r="H90" s="425">
        <f t="shared" ref="H90:P90" si="19">H89+H87+H84</f>
        <v>161.80000000000001</v>
      </c>
      <c r="I90" s="426">
        <f t="shared" si="19"/>
        <v>161.80000000000001</v>
      </c>
      <c r="J90" s="426">
        <f t="shared" si="19"/>
        <v>0</v>
      </c>
      <c r="K90" s="425">
        <f t="shared" si="19"/>
        <v>150.5</v>
      </c>
      <c r="L90" s="426">
        <f t="shared" si="19"/>
        <v>150.5</v>
      </c>
      <c r="M90" s="426">
        <f t="shared" si="19"/>
        <v>0</v>
      </c>
      <c r="N90" s="425">
        <f t="shared" si="19"/>
        <v>115.5</v>
      </c>
      <c r="O90" s="426">
        <f t="shared" si="19"/>
        <v>115.5</v>
      </c>
      <c r="P90" s="427">
        <f t="shared" si="19"/>
        <v>0</v>
      </c>
      <c r="Q90" s="986"/>
      <c r="R90" s="987"/>
      <c r="S90" s="987"/>
      <c r="T90" s="987"/>
      <c r="U90" s="988"/>
    </row>
    <row r="91" spans="1:38" ht="14.25" customHeight="1" thickBot="1" x14ac:dyDescent="0.25">
      <c r="A91" s="428" t="s">
        <v>5</v>
      </c>
      <c r="B91" s="989" t="s">
        <v>9</v>
      </c>
      <c r="C91" s="990"/>
      <c r="D91" s="990"/>
      <c r="E91" s="990"/>
      <c r="F91" s="990"/>
      <c r="G91" s="990"/>
      <c r="H91" s="429">
        <f t="shared" ref="H91:P91" si="20">H90+H70+H62</f>
        <v>826.2</v>
      </c>
      <c r="I91" s="430">
        <f t="shared" si="20"/>
        <v>826.2</v>
      </c>
      <c r="J91" s="430">
        <f t="shared" si="20"/>
        <v>0</v>
      </c>
      <c r="K91" s="429">
        <f t="shared" si="20"/>
        <v>514.79999999999995</v>
      </c>
      <c r="L91" s="430">
        <f t="shared" si="20"/>
        <v>514.79999999999995</v>
      </c>
      <c r="M91" s="430">
        <f t="shared" si="20"/>
        <v>0</v>
      </c>
      <c r="N91" s="429">
        <f t="shared" si="20"/>
        <v>436.8</v>
      </c>
      <c r="O91" s="430">
        <f t="shared" si="20"/>
        <v>436.8</v>
      </c>
      <c r="P91" s="431">
        <f t="shared" si="20"/>
        <v>0</v>
      </c>
      <c r="Q91" s="991"/>
      <c r="R91" s="991"/>
      <c r="S91" s="991"/>
      <c r="T91" s="991"/>
      <c r="U91" s="992"/>
    </row>
    <row r="92" spans="1:38" ht="14.25" customHeight="1" thickBot="1" x14ac:dyDescent="0.25">
      <c r="A92" s="432" t="s">
        <v>5</v>
      </c>
      <c r="B92" s="993" t="s">
        <v>146</v>
      </c>
      <c r="C92" s="994"/>
      <c r="D92" s="994"/>
      <c r="E92" s="994"/>
      <c r="F92" s="994"/>
      <c r="G92" s="994"/>
      <c r="H92" s="433">
        <f t="shared" ref="H92:P92" si="21">H91</f>
        <v>826.2</v>
      </c>
      <c r="I92" s="434">
        <f t="shared" si="21"/>
        <v>826.2</v>
      </c>
      <c r="J92" s="434">
        <f t="shared" si="21"/>
        <v>0</v>
      </c>
      <c r="K92" s="433">
        <f t="shared" si="21"/>
        <v>514.79999999999995</v>
      </c>
      <c r="L92" s="434">
        <f t="shared" si="21"/>
        <v>514.79999999999995</v>
      </c>
      <c r="M92" s="434">
        <f t="shared" si="21"/>
        <v>0</v>
      </c>
      <c r="N92" s="433">
        <f t="shared" si="21"/>
        <v>436.8</v>
      </c>
      <c r="O92" s="434">
        <f t="shared" si="21"/>
        <v>436.8</v>
      </c>
      <c r="P92" s="435">
        <f t="shared" si="21"/>
        <v>0</v>
      </c>
      <c r="Q92" s="995"/>
      <c r="R92" s="995"/>
      <c r="S92" s="995"/>
      <c r="T92" s="995"/>
      <c r="U92" s="996"/>
    </row>
    <row r="93" spans="1:38" s="71" customFormat="1" ht="17.25" customHeight="1" x14ac:dyDescent="0.2">
      <c r="A93" s="969"/>
      <c r="B93" s="969"/>
      <c r="C93" s="969"/>
      <c r="D93" s="969"/>
      <c r="E93" s="969"/>
      <c r="F93" s="969"/>
      <c r="G93" s="969"/>
      <c r="H93" s="969"/>
      <c r="I93" s="969"/>
      <c r="J93" s="969"/>
      <c r="K93" s="969"/>
      <c r="L93" s="969"/>
      <c r="M93" s="969"/>
      <c r="N93" s="969"/>
      <c r="O93" s="969"/>
      <c r="P93" s="969"/>
      <c r="Q93" s="969"/>
      <c r="R93" s="969"/>
      <c r="S93" s="969"/>
      <c r="T93" s="969"/>
      <c r="U93" s="969"/>
    </row>
    <row r="94" spans="1:38" s="72" customFormat="1" ht="14.25" customHeight="1" thickBot="1" x14ac:dyDescent="0.25">
      <c r="A94" s="970" t="s">
        <v>13</v>
      </c>
      <c r="B94" s="970"/>
      <c r="C94" s="970"/>
      <c r="D94" s="970"/>
      <c r="E94" s="970"/>
      <c r="F94" s="970"/>
      <c r="G94" s="970"/>
      <c r="H94" s="436"/>
      <c r="I94" s="436"/>
      <c r="J94" s="436"/>
      <c r="K94" s="436"/>
      <c r="L94" s="436"/>
      <c r="M94" s="436"/>
      <c r="N94" s="436"/>
      <c r="O94" s="436"/>
      <c r="P94" s="436"/>
      <c r="Q94" s="437"/>
      <c r="R94" s="437"/>
      <c r="S94" s="437"/>
      <c r="T94" s="437"/>
      <c r="U94" s="437"/>
      <c r="V94" s="71"/>
      <c r="W94" s="71"/>
      <c r="X94" s="71"/>
      <c r="Y94" s="71"/>
      <c r="Z94" s="71"/>
      <c r="AA94" s="71"/>
      <c r="AB94" s="71"/>
      <c r="AC94" s="71"/>
      <c r="AD94" s="71"/>
      <c r="AE94" s="71"/>
      <c r="AF94" s="71"/>
      <c r="AG94" s="71"/>
      <c r="AH94" s="71"/>
      <c r="AI94" s="71"/>
      <c r="AJ94" s="71"/>
      <c r="AK94" s="71"/>
      <c r="AL94" s="71"/>
    </row>
    <row r="95" spans="1:38" ht="90" customHeight="1" thickBot="1" x14ac:dyDescent="0.25">
      <c r="A95" s="971" t="s">
        <v>10</v>
      </c>
      <c r="B95" s="972"/>
      <c r="C95" s="972"/>
      <c r="D95" s="972"/>
      <c r="E95" s="972"/>
      <c r="F95" s="972"/>
      <c r="G95" s="973"/>
      <c r="H95" s="438" t="s">
        <v>133</v>
      </c>
      <c r="I95" s="198" t="s">
        <v>166</v>
      </c>
      <c r="J95" s="199" t="s">
        <v>126</v>
      </c>
      <c r="K95" s="200" t="s">
        <v>106</v>
      </c>
      <c r="L95" s="198" t="s">
        <v>128</v>
      </c>
      <c r="M95" s="199" t="s">
        <v>126</v>
      </c>
      <c r="N95" s="200" t="s">
        <v>131</v>
      </c>
      <c r="O95" s="198" t="s">
        <v>165</v>
      </c>
      <c r="P95" s="199" t="s">
        <v>126</v>
      </c>
      <c r="Q95" s="92"/>
      <c r="R95" s="92"/>
      <c r="S95" s="92"/>
      <c r="T95" s="92"/>
      <c r="U95" s="92"/>
    </row>
    <row r="96" spans="1:38" ht="14.25" customHeight="1" x14ac:dyDescent="0.2">
      <c r="A96" s="974" t="s">
        <v>14</v>
      </c>
      <c r="B96" s="975"/>
      <c r="C96" s="975"/>
      <c r="D96" s="975"/>
      <c r="E96" s="975"/>
      <c r="F96" s="975"/>
      <c r="G96" s="976"/>
      <c r="H96" s="439">
        <f t="shared" ref="H96:P96" si="22">H97+H101+H102</f>
        <v>826.2</v>
      </c>
      <c r="I96" s="440">
        <f t="shared" si="22"/>
        <v>826.2</v>
      </c>
      <c r="J96" s="440">
        <f t="shared" si="22"/>
        <v>0</v>
      </c>
      <c r="K96" s="439">
        <f t="shared" si="22"/>
        <v>421.8</v>
      </c>
      <c r="L96" s="440">
        <f t="shared" si="22"/>
        <v>421.8</v>
      </c>
      <c r="M96" s="440">
        <f t="shared" si="22"/>
        <v>0</v>
      </c>
      <c r="N96" s="439">
        <f t="shared" si="22"/>
        <v>436.8</v>
      </c>
      <c r="O96" s="440">
        <f t="shared" si="22"/>
        <v>436.8</v>
      </c>
      <c r="P96" s="441">
        <f t="shared" ca="1" si="22"/>
        <v>0</v>
      </c>
      <c r="Q96" s="92"/>
      <c r="R96" s="92"/>
      <c r="S96" s="92"/>
      <c r="T96" s="92"/>
      <c r="U96" s="92"/>
    </row>
    <row r="97" spans="1:38" ht="14.25" customHeight="1" x14ac:dyDescent="0.2">
      <c r="A97" s="977" t="s">
        <v>104</v>
      </c>
      <c r="B97" s="978"/>
      <c r="C97" s="978"/>
      <c r="D97" s="978"/>
      <c r="E97" s="978"/>
      <c r="F97" s="978"/>
      <c r="G97" s="979"/>
      <c r="H97" s="442">
        <f t="shared" ref="H97:P97" si="23">H98+H99+H100</f>
        <v>363.1</v>
      </c>
      <c r="I97" s="443">
        <f t="shared" si="23"/>
        <v>363.1</v>
      </c>
      <c r="J97" s="443">
        <f t="shared" si="23"/>
        <v>0</v>
      </c>
      <c r="K97" s="442">
        <f t="shared" si="23"/>
        <v>421.8</v>
      </c>
      <c r="L97" s="443">
        <f t="shared" si="23"/>
        <v>421.8</v>
      </c>
      <c r="M97" s="443">
        <f t="shared" si="23"/>
        <v>0</v>
      </c>
      <c r="N97" s="442">
        <f t="shared" si="23"/>
        <v>436.8</v>
      </c>
      <c r="O97" s="443">
        <f t="shared" si="23"/>
        <v>436.8</v>
      </c>
      <c r="P97" s="444">
        <f t="shared" si="23"/>
        <v>0</v>
      </c>
      <c r="Q97" s="92"/>
      <c r="R97" s="92"/>
      <c r="S97" s="92"/>
      <c r="T97" s="92"/>
      <c r="U97" s="92"/>
    </row>
    <row r="98" spans="1:38" ht="14.25" customHeight="1" x14ac:dyDescent="0.2">
      <c r="A98" s="980" t="s">
        <v>168</v>
      </c>
      <c r="B98" s="981"/>
      <c r="C98" s="981"/>
      <c r="D98" s="981"/>
      <c r="E98" s="981"/>
      <c r="F98" s="981"/>
      <c r="G98" s="982"/>
      <c r="H98" s="445">
        <f>SUMIF(G13:G92,"SB",H13:H92)</f>
        <v>363.1</v>
      </c>
      <c r="I98" s="446">
        <f>SUMIF(G13:G92,"SB",I13:I92)</f>
        <v>363.1</v>
      </c>
      <c r="J98" s="446">
        <f>SUMIF(G13:G92,"SB",J13:J92)</f>
        <v>0</v>
      </c>
      <c r="K98" s="445">
        <f>SUMIF(G13:G92,"SB",K13:K92)</f>
        <v>421.8</v>
      </c>
      <c r="L98" s="446">
        <f>SUMIF(G13:G92,"SB",L13:L92)</f>
        <v>421.8</v>
      </c>
      <c r="M98" s="446">
        <f>SUMIF(G13:G92,"SB",M13:M92)</f>
        <v>0</v>
      </c>
      <c r="N98" s="445">
        <f>SUMIF(G13:G92,"SB",N13:N92)</f>
        <v>436.8</v>
      </c>
      <c r="O98" s="446">
        <f>SUMIF(G13:G92,"SB",O13:O92)</f>
        <v>436.8</v>
      </c>
      <c r="P98" s="447">
        <f>SUMIF(G13:G92,"SB",P13:P92)</f>
        <v>0</v>
      </c>
      <c r="Q98" s="448"/>
      <c r="R98" s="92"/>
      <c r="S98" s="92"/>
      <c r="T98" s="92"/>
      <c r="U98" s="92"/>
    </row>
    <row r="99" spans="1:38" ht="25.5" customHeight="1" x14ac:dyDescent="0.2">
      <c r="A99" s="1005" t="s">
        <v>169</v>
      </c>
      <c r="B99" s="1006"/>
      <c r="C99" s="1006"/>
      <c r="D99" s="1006"/>
      <c r="E99" s="1006"/>
      <c r="F99" s="1006"/>
      <c r="G99" s="1007"/>
      <c r="H99" s="449">
        <f>SUMIF(G15:G89,"SB(ES)",H15:H89)</f>
        <v>0</v>
      </c>
      <c r="I99" s="450">
        <f>SUMIF(G15:G89,"SB(ES)",I15:I89)</f>
        <v>0</v>
      </c>
      <c r="J99" s="450">
        <f>SUMIF(G15:G89,"SB(ES)",J15:J89)</f>
        <v>0</v>
      </c>
      <c r="K99" s="449">
        <f>SUMIF(G15:G89,"SB(ES)",K15:K89)</f>
        <v>0</v>
      </c>
      <c r="L99" s="450">
        <f>SUMIF(G15:G89,"SB(ES)",L15:L89)</f>
        <v>0</v>
      </c>
      <c r="M99" s="450">
        <f>SUMIF(G15:G89,"SB(ES)",M15:M89)</f>
        <v>0</v>
      </c>
      <c r="N99" s="449">
        <f>SUMIF(G15:G89,"SB(ES)",N15:N89)</f>
        <v>0</v>
      </c>
      <c r="O99" s="450">
        <f>SUMIF(G15:G89,"SB(ES)",O15:O89)</f>
        <v>0</v>
      </c>
      <c r="P99" s="451">
        <f>SUMIF(G15:G89,"SB(ES)",P15:P89)</f>
        <v>0</v>
      </c>
      <c r="Q99" s="448"/>
      <c r="R99" s="92"/>
      <c r="S99" s="92"/>
      <c r="T99" s="92"/>
      <c r="U99" s="92"/>
    </row>
    <row r="100" spans="1:38" ht="14.25" customHeight="1" x14ac:dyDescent="0.2">
      <c r="A100" s="1005" t="s">
        <v>170</v>
      </c>
      <c r="B100" s="1006"/>
      <c r="C100" s="1006"/>
      <c r="D100" s="1006"/>
      <c r="E100" s="1006"/>
      <c r="F100" s="1006"/>
      <c r="G100" s="1007"/>
      <c r="H100" s="449">
        <f>SUMIF(G17:G92,"SB(VB)",H17:H92)</f>
        <v>0</v>
      </c>
      <c r="I100" s="450">
        <f>SUMIF(G17:G92,"SB(VB)",I17:I92)</f>
        <v>0</v>
      </c>
      <c r="J100" s="450">
        <f>SUMIF(G17:G92,"SB(VB)",J17:J92)</f>
        <v>0</v>
      </c>
      <c r="K100" s="449">
        <f>SUMIF(G17:G92,"SB(VB)",K17:K92)</f>
        <v>0</v>
      </c>
      <c r="L100" s="450">
        <f>SUMIF(G17:G92,"SB(VB)",L17:L92)</f>
        <v>0</v>
      </c>
      <c r="M100" s="450">
        <f>SUMIF(G17:G92,"SB(VB)",M17:M92)</f>
        <v>0</v>
      </c>
      <c r="N100" s="449">
        <f>SUMIF(G17:G92,"SB(VB)",N17:N92)</f>
        <v>0</v>
      </c>
      <c r="O100" s="450">
        <f>SUMIF(G17:G92,"SB(VB)",O17:O92)</f>
        <v>0</v>
      </c>
      <c r="P100" s="451">
        <f>SUMIF(G17:G92,"SB(VB)",P17:P92)</f>
        <v>0</v>
      </c>
      <c r="Q100" s="448"/>
      <c r="R100" s="92"/>
      <c r="S100" s="92"/>
      <c r="T100" s="92"/>
      <c r="U100" s="92"/>
    </row>
    <row r="101" spans="1:38" ht="14.25" customHeight="1" x14ac:dyDescent="0.2">
      <c r="A101" s="1008" t="s">
        <v>171</v>
      </c>
      <c r="B101" s="1009"/>
      <c r="C101" s="1009"/>
      <c r="D101" s="1009"/>
      <c r="E101" s="1009"/>
      <c r="F101" s="1009"/>
      <c r="G101" s="1010"/>
      <c r="H101" s="452">
        <f>SUMIF(G8:G92,"SB(L)",H8:H92)</f>
        <v>7.6</v>
      </c>
      <c r="I101" s="453">
        <f>SUMIF(G8:G92,"SB(L)",I8:I92)</f>
        <v>7.6</v>
      </c>
      <c r="J101" s="453">
        <f>SUMIF(G8:G92,"SB(L)",J8:J92)</f>
        <v>0</v>
      </c>
      <c r="K101" s="452">
        <f>SUMIF(G8:G92,"SB(L)",K8:K92)</f>
        <v>0</v>
      </c>
      <c r="L101" s="453">
        <f>SUMIF(H8:H92,"SB(L)",L8:L92)</f>
        <v>0</v>
      </c>
      <c r="M101" s="453">
        <f>SUMIF(G8:G92,"SB(L)",M8:M92)</f>
        <v>0</v>
      </c>
      <c r="N101" s="452">
        <f>SUMIF(G8:G92,"SB(L)",N8:N92)</f>
        <v>0</v>
      </c>
      <c r="O101" s="453">
        <f>SUMIF(G8:G92,"SB(L)",O8:O92)</f>
        <v>0</v>
      </c>
      <c r="P101" s="454">
        <f ca="1">SUMIF(G7:G92,"SB(L)",P8:P92)</f>
        <v>0</v>
      </c>
      <c r="Q101" s="448"/>
      <c r="R101" s="92"/>
      <c r="S101" s="92"/>
      <c r="T101" s="92"/>
      <c r="U101" s="92"/>
    </row>
    <row r="102" spans="1:38" ht="14.25" customHeight="1" x14ac:dyDescent="0.2">
      <c r="A102" s="1011" t="s">
        <v>96</v>
      </c>
      <c r="B102" s="1012"/>
      <c r="C102" s="1012"/>
      <c r="D102" s="1012"/>
      <c r="E102" s="1012"/>
      <c r="F102" s="1012"/>
      <c r="G102" s="1013"/>
      <c r="H102" s="126">
        <f>SUMIF(G8:G92,"SB(ŽPL)",H8:H92)</f>
        <v>455.5</v>
      </c>
      <c r="I102" s="207">
        <f>SUMIF(G8:G92,"SB(ŽPL)",I8:I92)</f>
        <v>455.5</v>
      </c>
      <c r="J102" s="207">
        <f>SUMIF(G8:G92,"SB(ŽPL)",J8:J92)</f>
        <v>0</v>
      </c>
      <c r="K102" s="126">
        <f>SUMIF(G8:G92,"SB(ŽPL)",K8:K92)</f>
        <v>0</v>
      </c>
      <c r="L102" s="207">
        <f>SUMIF(G8:G92,"SB(ŽPL)",L8:L92)</f>
        <v>0</v>
      </c>
      <c r="M102" s="207">
        <f>SUMIF(G8:G92,"SB(ŽPL)",M8:M92)</f>
        <v>0</v>
      </c>
      <c r="N102" s="126">
        <f>SUMIF(G8:G92,"SB(ŽPL)",N8:N92)</f>
        <v>0</v>
      </c>
      <c r="O102" s="207">
        <f>SUMIF(G8:G92,"SB(ŽPL)",O8:O92)</f>
        <v>0</v>
      </c>
      <c r="P102" s="204">
        <f>SUMIF(G8:G92,"SB(ŽPL)",P8:P92)</f>
        <v>0</v>
      </c>
      <c r="Q102" s="74"/>
    </row>
    <row r="103" spans="1:38" ht="14.25" customHeight="1" x14ac:dyDescent="0.2">
      <c r="A103" s="1014" t="s">
        <v>15</v>
      </c>
      <c r="B103" s="1015"/>
      <c r="C103" s="1015"/>
      <c r="D103" s="1015"/>
      <c r="E103" s="1015"/>
      <c r="F103" s="1015"/>
      <c r="G103" s="1016"/>
      <c r="H103" s="202">
        <f t="shared" ref="H103:P103" si="24">SUM(H105:H107)</f>
        <v>0</v>
      </c>
      <c r="I103" s="208">
        <f t="shared" si="24"/>
        <v>0</v>
      </c>
      <c r="J103" s="208">
        <f t="shared" si="24"/>
        <v>0</v>
      </c>
      <c r="K103" s="202">
        <f t="shared" si="24"/>
        <v>93</v>
      </c>
      <c r="L103" s="208">
        <f t="shared" si="24"/>
        <v>93</v>
      </c>
      <c r="M103" s="208">
        <f t="shared" si="24"/>
        <v>0</v>
      </c>
      <c r="N103" s="202">
        <f t="shared" si="24"/>
        <v>0</v>
      </c>
      <c r="O103" s="208">
        <f t="shared" si="24"/>
        <v>0</v>
      </c>
      <c r="P103" s="205">
        <f t="shared" si="24"/>
        <v>0</v>
      </c>
    </row>
    <row r="104" spans="1:38" ht="14.25" customHeight="1" x14ac:dyDescent="0.2">
      <c r="A104" s="1017" t="s">
        <v>95</v>
      </c>
      <c r="B104" s="1018"/>
      <c r="C104" s="1018"/>
      <c r="D104" s="1018"/>
      <c r="E104" s="1018"/>
      <c r="F104" s="1018"/>
      <c r="G104" s="1019"/>
      <c r="H104" s="201">
        <f>SUMIF(G10:G92,"ES",H10:H92)</f>
        <v>0</v>
      </c>
      <c r="I104" s="206">
        <f>SUMIF(G10:G92,"ES",I10:I92)</f>
        <v>0</v>
      </c>
      <c r="J104" s="206">
        <f>SUMIF(G10:G92,"ES",J10:J92)</f>
        <v>0</v>
      </c>
      <c r="K104" s="201">
        <f>SUMIF(G10:G92,"ES)",K10:K92)</f>
        <v>0</v>
      </c>
      <c r="L104" s="206">
        <f>SUMIF(G10:G92,"ES)",L10:L92)</f>
        <v>0</v>
      </c>
      <c r="M104" s="206">
        <f>SUMIF(G10:G92,"ES)",M10:M92)</f>
        <v>0</v>
      </c>
      <c r="N104" s="201">
        <f>SUMIF(G10:G92,"ES)",N10:N92)</f>
        <v>0</v>
      </c>
      <c r="O104" s="206">
        <f>SUMIF(G10:G92,"ES)",O10:O92)</f>
        <v>0</v>
      </c>
      <c r="P104" s="203">
        <f>SUMIF(G10:G92,"ES)",P10:P92)</f>
        <v>0</v>
      </c>
      <c r="Q104" s="73"/>
    </row>
    <row r="105" spans="1:38" ht="14.25" customHeight="1" x14ac:dyDescent="0.2">
      <c r="A105" s="963" t="s">
        <v>97</v>
      </c>
      <c r="B105" s="964"/>
      <c r="C105" s="964"/>
      <c r="D105" s="964"/>
      <c r="E105" s="964"/>
      <c r="F105" s="964"/>
      <c r="G105" s="965"/>
      <c r="H105" s="201">
        <f>SUMIF(G8:G92,"KVJUD",H8:H92)</f>
        <v>0</v>
      </c>
      <c r="I105" s="206">
        <f>SUMIF(G8:G92,"KVJUD",I8:I92)</f>
        <v>0</v>
      </c>
      <c r="J105" s="206">
        <f>SUMIF(G8:G92,"KVJUD",J8:J92)</f>
        <v>0</v>
      </c>
      <c r="K105" s="201">
        <f>SUMIF(G8:G92,"KVJUD",K8:K92)</f>
        <v>0</v>
      </c>
      <c r="L105" s="206">
        <f>SUMIF(G8:G92,"KVJUD",L8:L92)</f>
        <v>0</v>
      </c>
      <c r="M105" s="206">
        <f>SUMIF(G8:G92,"KVJUD",M8:M92)</f>
        <v>0</v>
      </c>
      <c r="N105" s="201">
        <f>SUMIF(G8:G92,"KVJUD",N8:N92)</f>
        <v>0</v>
      </c>
      <c r="O105" s="206">
        <f>SUMIF(G8:G92,"KVJUD",O8:O92)</f>
        <v>0</v>
      </c>
      <c r="P105" s="203">
        <f>SUMIF(G8:G92,"KVJUD",P8:P92)</f>
        <v>0</v>
      </c>
    </row>
    <row r="106" spans="1:38" ht="14.25" customHeight="1" x14ac:dyDescent="0.2">
      <c r="A106" s="963" t="s">
        <v>98</v>
      </c>
      <c r="B106" s="964"/>
      <c r="C106" s="964"/>
      <c r="D106" s="964"/>
      <c r="E106" s="964"/>
      <c r="F106" s="964"/>
      <c r="G106" s="965"/>
      <c r="H106" s="201">
        <f>SUMIF(G8:G92,"Kt",H8:H92)</f>
        <v>0</v>
      </c>
      <c r="I106" s="206">
        <f>SUMIF(G8:G92,"Kt",I8:I92)</f>
        <v>0</v>
      </c>
      <c r="J106" s="206">
        <f>SUMIF(G8:G92,"Kt",J8:J92)</f>
        <v>0</v>
      </c>
      <c r="K106" s="201">
        <f>SUMIF(G8:G92,"Kt",K8:K92)</f>
        <v>0</v>
      </c>
      <c r="L106" s="206">
        <f>SUMIF(G8:G92,"Kt",L8:L92)</f>
        <v>0</v>
      </c>
      <c r="M106" s="206">
        <f>SUMIF(G8:G92,"Kt",M8:M92)</f>
        <v>0</v>
      </c>
      <c r="N106" s="201">
        <f>SUMIF(G8:G92,"Kt",N8:N92)</f>
        <v>0</v>
      </c>
      <c r="O106" s="206">
        <f>SUMIF(G8:G92,"Kt",O8:O92)</f>
        <v>0</v>
      </c>
      <c r="P106" s="203">
        <f>SUMIF(G8:G92,"Kt",P8:P92)</f>
        <v>0</v>
      </c>
    </row>
    <row r="107" spans="1:38" ht="14.25" customHeight="1" x14ac:dyDescent="0.2">
      <c r="A107" s="966" t="s">
        <v>99</v>
      </c>
      <c r="B107" s="967"/>
      <c r="C107" s="967"/>
      <c r="D107" s="967"/>
      <c r="E107" s="967"/>
      <c r="F107" s="967"/>
      <c r="G107" s="968"/>
      <c r="H107" s="201">
        <f>SUMIF(G8:G92,"LRVB",H8:H92)</f>
        <v>0</v>
      </c>
      <c r="I107" s="206">
        <f>SUMIF(G8:G92,"LRVB",I8:I92)</f>
        <v>0</v>
      </c>
      <c r="J107" s="206">
        <f>SUMIF(G8:G92,"LRVB",J8:J92)</f>
        <v>0</v>
      </c>
      <c r="K107" s="201">
        <f>SUMIF(G8:G92,"LRVB",K8:K92)</f>
        <v>93</v>
      </c>
      <c r="L107" s="206">
        <f>SUMIF(G8:G92,"LRVB",L8:L92)</f>
        <v>93</v>
      </c>
      <c r="M107" s="206">
        <f>SUMIF(G8:G92,"LRVB",M8:M92)</f>
        <v>0</v>
      </c>
      <c r="N107" s="201">
        <f>SUMIF(G8:G92,"LRVB",N8:N92)</f>
        <v>0</v>
      </c>
      <c r="O107" s="206">
        <f>SUMIF(G8:G92,"LRVB",O8:O92)</f>
        <v>0</v>
      </c>
      <c r="P107" s="203">
        <f>SUMIF(G8:G92,"LRVB",P8:P92)</f>
        <v>0</v>
      </c>
    </row>
    <row r="108" spans="1:38" ht="14.25" customHeight="1" thickBot="1" x14ac:dyDescent="0.25">
      <c r="A108" s="1001" t="s">
        <v>16</v>
      </c>
      <c r="B108" s="1002"/>
      <c r="C108" s="1002"/>
      <c r="D108" s="1002"/>
      <c r="E108" s="1002"/>
      <c r="F108" s="1002"/>
      <c r="G108" s="1003"/>
      <c r="H108" s="84">
        <f t="shared" ref="H108:P108" si="25">H103+H96</f>
        <v>826.2</v>
      </c>
      <c r="I108" s="85">
        <f t="shared" si="25"/>
        <v>826.2</v>
      </c>
      <c r="J108" s="85">
        <f t="shared" si="25"/>
        <v>0</v>
      </c>
      <c r="K108" s="84">
        <f t="shared" si="25"/>
        <v>514.79999999999995</v>
      </c>
      <c r="L108" s="85">
        <f t="shared" si="25"/>
        <v>514.79999999999995</v>
      </c>
      <c r="M108" s="85">
        <f t="shared" si="25"/>
        <v>0</v>
      </c>
      <c r="N108" s="84">
        <f t="shared" si="25"/>
        <v>436.8</v>
      </c>
      <c r="O108" s="85">
        <f t="shared" si="25"/>
        <v>436.8</v>
      </c>
      <c r="P108" s="147">
        <f t="shared" ca="1" si="25"/>
        <v>0</v>
      </c>
      <c r="Q108" s="19"/>
      <c r="R108" s="19"/>
      <c r="S108" s="19"/>
      <c r="T108" s="19"/>
      <c r="U108" s="19"/>
    </row>
    <row r="109" spans="1:38" s="34" customFormat="1" x14ac:dyDescent="0.2">
      <c r="A109" s="19"/>
      <c r="B109" s="19"/>
      <c r="C109" s="19"/>
      <c r="D109" s="19"/>
      <c r="E109" s="19"/>
      <c r="F109" s="19"/>
      <c r="H109" s="86"/>
      <c r="I109" s="86"/>
      <c r="J109" s="86"/>
      <c r="K109" s="86"/>
      <c r="L109" s="86"/>
      <c r="M109" s="86"/>
      <c r="N109" s="86"/>
      <c r="O109" s="86"/>
      <c r="P109" s="86"/>
      <c r="R109" s="19"/>
      <c r="S109" s="19"/>
      <c r="T109" s="19"/>
      <c r="U109" s="19"/>
      <c r="W109" s="19"/>
      <c r="X109" s="19"/>
      <c r="Y109" s="19"/>
      <c r="Z109" s="19"/>
      <c r="AA109" s="19"/>
      <c r="AB109" s="19"/>
      <c r="AC109" s="19"/>
      <c r="AD109" s="19"/>
      <c r="AE109" s="19"/>
      <c r="AF109" s="19"/>
      <c r="AG109" s="19"/>
      <c r="AH109" s="19"/>
      <c r="AI109" s="19"/>
      <c r="AJ109" s="19"/>
      <c r="AK109" s="19"/>
      <c r="AL109" s="19"/>
    </row>
    <row r="110" spans="1:38" s="34" customFormat="1" x14ac:dyDescent="0.2">
      <c r="A110" s="18"/>
      <c r="B110" s="18"/>
      <c r="C110" s="18"/>
      <c r="D110" s="18"/>
      <c r="E110" s="1004" t="s">
        <v>163</v>
      </c>
      <c r="F110" s="1004"/>
      <c r="G110" s="1004"/>
      <c r="H110" s="1004"/>
      <c r="I110" s="1004"/>
      <c r="J110" s="1004"/>
      <c r="K110" s="1004"/>
      <c r="L110" s="1004"/>
      <c r="M110" s="1004"/>
      <c r="N110" s="1004"/>
      <c r="O110" s="368"/>
      <c r="P110" s="368"/>
      <c r="Q110" s="89"/>
      <c r="R110" s="18"/>
      <c r="S110" s="18"/>
      <c r="T110" s="18"/>
      <c r="U110" s="18"/>
      <c r="W110" s="19"/>
      <c r="X110" s="19"/>
      <c r="Y110" s="19"/>
      <c r="Z110" s="19"/>
      <c r="AA110" s="19"/>
      <c r="AB110" s="19"/>
      <c r="AC110" s="19"/>
      <c r="AD110" s="19"/>
      <c r="AE110" s="19"/>
      <c r="AF110" s="19"/>
      <c r="AG110" s="19"/>
      <c r="AH110" s="19"/>
      <c r="AI110" s="19"/>
      <c r="AJ110" s="19"/>
      <c r="AK110" s="19"/>
      <c r="AL110" s="19"/>
    </row>
    <row r="111" spans="1:38" s="34" customFormat="1" x14ac:dyDescent="0.2">
      <c r="A111" s="18"/>
      <c r="B111" s="18"/>
      <c r="C111" s="18"/>
      <c r="D111" s="18"/>
      <c r="E111" s="1004"/>
      <c r="F111" s="1004"/>
      <c r="G111" s="1004"/>
      <c r="H111" s="1004"/>
      <c r="I111" s="1004"/>
      <c r="J111" s="1004"/>
      <c r="K111" s="1004"/>
      <c r="L111" s="1004"/>
      <c r="M111" s="1004"/>
      <c r="N111" s="1004"/>
      <c r="O111" s="368"/>
      <c r="P111" s="368"/>
      <c r="Q111" s="71"/>
      <c r="R111" s="18"/>
      <c r="S111" s="18"/>
      <c r="T111" s="18"/>
      <c r="U111" s="18"/>
      <c r="W111" s="19"/>
      <c r="X111" s="19"/>
      <c r="Y111" s="19"/>
      <c r="Z111" s="19"/>
      <c r="AA111" s="19"/>
      <c r="AB111" s="19"/>
      <c r="AC111" s="19"/>
      <c r="AD111" s="19"/>
      <c r="AE111" s="19"/>
      <c r="AF111" s="19"/>
      <c r="AG111" s="19"/>
      <c r="AH111" s="19"/>
      <c r="AI111" s="19"/>
      <c r="AJ111" s="19"/>
      <c r="AK111" s="19"/>
      <c r="AL111" s="19"/>
    </row>
    <row r="112" spans="1:38" s="34" customFormat="1" x14ac:dyDescent="0.2">
      <c r="A112" s="18"/>
      <c r="B112" s="18"/>
      <c r="C112" s="18"/>
      <c r="D112" s="18"/>
      <c r="E112" s="20"/>
      <c r="F112" s="21"/>
      <c r="G112" s="87"/>
      <c r="H112" s="88"/>
      <c r="I112" s="88"/>
      <c r="J112" s="88"/>
      <c r="K112" s="71"/>
      <c r="L112" s="71"/>
      <c r="M112" s="71"/>
      <c r="N112" s="71"/>
      <c r="O112" s="71"/>
      <c r="P112" s="71"/>
      <c r="Q112" s="71"/>
      <c r="R112" s="18"/>
      <c r="S112" s="18"/>
      <c r="T112" s="18"/>
      <c r="U112" s="18"/>
      <c r="W112" s="19"/>
      <c r="X112" s="19"/>
      <c r="Y112" s="19"/>
      <c r="Z112" s="19"/>
      <c r="AA112" s="19"/>
      <c r="AB112" s="19"/>
      <c r="AC112" s="19"/>
      <c r="AD112" s="19"/>
      <c r="AE112" s="19"/>
      <c r="AF112" s="19"/>
      <c r="AG112" s="19"/>
      <c r="AH112" s="19"/>
      <c r="AI112" s="19"/>
      <c r="AJ112" s="19"/>
      <c r="AK112" s="19"/>
      <c r="AL112" s="19"/>
    </row>
    <row r="113" spans="1:38" s="34" customFormat="1" x14ac:dyDescent="0.2">
      <c r="A113" s="18"/>
      <c r="B113" s="18"/>
      <c r="C113" s="18"/>
      <c r="D113" s="18"/>
      <c r="E113" s="20"/>
      <c r="F113" s="21"/>
      <c r="G113" s="22"/>
      <c r="H113" s="75"/>
      <c r="I113" s="75"/>
      <c r="J113" s="75"/>
      <c r="K113" s="75"/>
      <c r="L113" s="75"/>
      <c r="M113" s="75"/>
      <c r="N113" s="75"/>
      <c r="O113" s="75"/>
      <c r="P113" s="75"/>
      <c r="Q113" s="18"/>
      <c r="R113" s="18"/>
      <c r="S113" s="18"/>
      <c r="T113" s="18"/>
      <c r="U113" s="18"/>
      <c r="W113" s="19"/>
      <c r="X113" s="19"/>
      <c r="Y113" s="19"/>
      <c r="Z113" s="19"/>
      <c r="AA113" s="19"/>
      <c r="AB113" s="19"/>
      <c r="AC113" s="19"/>
      <c r="AD113" s="19"/>
      <c r="AE113" s="19"/>
      <c r="AF113" s="19"/>
      <c r="AG113" s="19"/>
      <c r="AH113" s="19"/>
      <c r="AI113" s="19"/>
      <c r="AJ113" s="19"/>
      <c r="AK113" s="19"/>
      <c r="AL113" s="19"/>
    </row>
  </sheetData>
  <mergeCells count="127">
    <mergeCell ref="D4:Q4"/>
    <mergeCell ref="A5:S5"/>
    <mergeCell ref="A6:S6"/>
    <mergeCell ref="Q7:U7"/>
    <mergeCell ref="A11:U11"/>
    <mergeCell ref="A12:U12"/>
    <mergeCell ref="B13:U13"/>
    <mergeCell ref="C14:U14"/>
    <mergeCell ref="D17:D18"/>
    <mergeCell ref="Q17:Q18"/>
    <mergeCell ref="G8:G10"/>
    <mergeCell ref="H8:H10"/>
    <mergeCell ref="K8:K10"/>
    <mergeCell ref="N8:N10"/>
    <mergeCell ref="Q9:Q10"/>
    <mergeCell ref="J8:J10"/>
    <mergeCell ref="L8:L10"/>
    <mergeCell ref="P8:P10"/>
    <mergeCell ref="A8:A10"/>
    <mergeCell ref="B8:B10"/>
    <mergeCell ref="C8:C10"/>
    <mergeCell ref="D8:D10"/>
    <mergeCell ref="E8:E10"/>
    <mergeCell ref="F8:F10"/>
    <mergeCell ref="U26:U27"/>
    <mergeCell ref="A28:A29"/>
    <mergeCell ref="B28:B29"/>
    <mergeCell ref="C28:C29"/>
    <mergeCell ref="D28:D29"/>
    <mergeCell ref="E28:E29"/>
    <mergeCell ref="F28:F29"/>
    <mergeCell ref="C19:C20"/>
    <mergeCell ref="D19:D20"/>
    <mergeCell ref="E19:E20"/>
    <mergeCell ref="D22:D23"/>
    <mergeCell ref="D24:D25"/>
    <mergeCell ref="C26:C27"/>
    <mergeCell ref="D26:D27"/>
    <mergeCell ref="E26:E27"/>
    <mergeCell ref="U22:U25"/>
    <mergeCell ref="A32:A33"/>
    <mergeCell ref="B32:B33"/>
    <mergeCell ref="C32:C33"/>
    <mergeCell ref="D32:D33"/>
    <mergeCell ref="E32:E33"/>
    <mergeCell ref="F32:F33"/>
    <mergeCell ref="Q26:Q27"/>
    <mergeCell ref="R26:R27"/>
    <mergeCell ref="S26:S27"/>
    <mergeCell ref="A37:A38"/>
    <mergeCell ref="B37:B38"/>
    <mergeCell ref="C37:C38"/>
    <mergeCell ref="D37:D38"/>
    <mergeCell ref="E37:E38"/>
    <mergeCell ref="F37:F38"/>
    <mergeCell ref="A34:A36"/>
    <mergeCell ref="B34:B36"/>
    <mergeCell ref="C34:C36"/>
    <mergeCell ref="D34:D36"/>
    <mergeCell ref="E34:E36"/>
    <mergeCell ref="F34:F36"/>
    <mergeCell ref="D47:D48"/>
    <mergeCell ref="D50:D51"/>
    <mergeCell ref="A59:A60"/>
    <mergeCell ref="B59:B60"/>
    <mergeCell ref="E59:E60"/>
    <mergeCell ref="F59:F60"/>
    <mergeCell ref="Q39:Q40"/>
    <mergeCell ref="A42:A46"/>
    <mergeCell ref="B42:B46"/>
    <mergeCell ref="D42:D43"/>
    <mergeCell ref="D45:D46"/>
    <mergeCell ref="E45:E46"/>
    <mergeCell ref="A39:A40"/>
    <mergeCell ref="B39:B40"/>
    <mergeCell ref="C39:C40"/>
    <mergeCell ref="D39:D40"/>
    <mergeCell ref="E39:E40"/>
    <mergeCell ref="F39:F40"/>
    <mergeCell ref="C71:U71"/>
    <mergeCell ref="D72:D73"/>
    <mergeCell ref="D75:D76"/>
    <mergeCell ref="E85:E86"/>
    <mergeCell ref="C62:G62"/>
    <mergeCell ref="Q62:U62"/>
    <mergeCell ref="C63:U63"/>
    <mergeCell ref="A65:A66"/>
    <mergeCell ref="B65:B66"/>
    <mergeCell ref="C65:C66"/>
    <mergeCell ref="D65:D66"/>
    <mergeCell ref="E65:E66"/>
    <mergeCell ref="F65:F66"/>
    <mergeCell ref="U85:U87"/>
    <mergeCell ref="Q85:Q86"/>
    <mergeCell ref="A108:G108"/>
    <mergeCell ref="E110:N110"/>
    <mergeCell ref="E111:N111"/>
    <mergeCell ref="A99:G99"/>
    <mergeCell ref="A100:G100"/>
    <mergeCell ref="A101:G101"/>
    <mergeCell ref="A102:G102"/>
    <mergeCell ref="A103:G103"/>
    <mergeCell ref="A104:G104"/>
    <mergeCell ref="O8:O10"/>
    <mergeCell ref="T26:T27"/>
    <mergeCell ref="I8:I10"/>
    <mergeCell ref="M8:M10"/>
    <mergeCell ref="Q8:T8"/>
    <mergeCell ref="R9:T9"/>
    <mergeCell ref="A105:G105"/>
    <mergeCell ref="A106:G106"/>
    <mergeCell ref="A107:G107"/>
    <mergeCell ref="A93:U93"/>
    <mergeCell ref="A94:G94"/>
    <mergeCell ref="A95:G95"/>
    <mergeCell ref="A96:G96"/>
    <mergeCell ref="A97:G97"/>
    <mergeCell ref="A98:G98"/>
    <mergeCell ref="E88:E89"/>
    <mergeCell ref="C90:G90"/>
    <mergeCell ref="Q90:U90"/>
    <mergeCell ref="B91:G91"/>
    <mergeCell ref="Q91:U91"/>
    <mergeCell ref="B92:G92"/>
    <mergeCell ref="Q92:U92"/>
    <mergeCell ref="C70:G70"/>
    <mergeCell ref="Q70:U70"/>
  </mergeCells>
  <printOptions horizontalCentered="1"/>
  <pageMargins left="0.19685039370078741" right="0.19685039370078741" top="0.78740157480314965" bottom="0.19685039370078741" header="0" footer="0"/>
  <pageSetup paperSize="9" scale="69" orientation="landscape" r:id="rId1"/>
  <rowBreaks count="3" manualBreakCount="3">
    <brk id="31" max="20" man="1"/>
    <brk id="64" max="20" man="1"/>
    <brk id="84" max="20"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9"/>
  <sheetViews>
    <sheetView tabSelected="1" zoomScaleNormal="100" zoomScaleSheetLayoutView="100" workbookViewId="0">
      <selection activeCell="U14" sqref="U14"/>
    </sheetView>
  </sheetViews>
  <sheetFormatPr defaultColWidth="9.140625" defaultRowHeight="12.75" x14ac:dyDescent="0.2"/>
  <cols>
    <col min="1" max="3" width="2.85546875" style="92" customWidth="1"/>
    <col min="4" max="4" width="37.42578125" style="92" customWidth="1"/>
    <col min="5" max="5" width="4.28515625" style="93" customWidth="1"/>
    <col min="6" max="6" width="7.85546875" style="95" customWidth="1"/>
    <col min="7" max="7" width="10.28515625" style="92" customWidth="1"/>
    <col min="8" max="9" width="8.85546875" style="92" customWidth="1"/>
    <col min="10" max="10" width="33.28515625" style="92" customWidth="1"/>
    <col min="11" max="13" width="4.28515625" style="92" customWidth="1"/>
    <col min="14" max="14" width="9.140625" style="476"/>
    <col min="15" max="16384" width="9.140625" style="96"/>
  </cols>
  <sheetData>
    <row r="1" spans="1:14" ht="30.75" customHeight="1" x14ac:dyDescent="0.2">
      <c r="H1" s="862"/>
      <c r="I1" s="1139" t="s">
        <v>156</v>
      </c>
      <c r="J1" s="1140"/>
      <c r="K1" s="1140"/>
      <c r="L1" s="1140"/>
      <c r="M1" s="1140"/>
      <c r="N1" s="96"/>
    </row>
    <row r="2" spans="1:14" ht="15.75" customHeight="1" x14ac:dyDescent="0.2">
      <c r="H2" s="862"/>
      <c r="I2" s="1139" t="s">
        <v>155</v>
      </c>
      <c r="J2" s="1140"/>
      <c r="K2" s="346"/>
      <c r="L2" s="346"/>
      <c r="M2" s="346"/>
      <c r="N2" s="96"/>
    </row>
    <row r="3" spans="1:14" ht="15.75" customHeight="1" x14ac:dyDescent="0.2">
      <c r="H3" s="862"/>
      <c r="I3" s="475"/>
      <c r="J3" s="347"/>
      <c r="K3" s="348"/>
      <c r="L3" s="348"/>
      <c r="M3" s="348"/>
      <c r="N3" s="96"/>
    </row>
    <row r="4" spans="1:14" ht="13.5" customHeight="1" x14ac:dyDescent="0.2">
      <c r="H4" s="475"/>
      <c r="I4" s="347"/>
      <c r="J4" s="348"/>
      <c r="K4" s="348"/>
      <c r="L4" s="476"/>
      <c r="M4" s="476"/>
      <c r="N4" s="96"/>
    </row>
    <row r="5" spans="1:14" s="92" customFormat="1" ht="15" customHeight="1" x14ac:dyDescent="0.2">
      <c r="A5" s="845"/>
      <c r="B5" s="845"/>
      <c r="C5" s="845"/>
      <c r="D5" s="1081" t="s">
        <v>210</v>
      </c>
      <c r="E5" s="1081"/>
      <c r="F5" s="1081"/>
      <c r="G5" s="1081"/>
      <c r="H5" s="1081"/>
      <c r="I5" s="1081"/>
      <c r="J5" s="1081"/>
      <c r="K5" s="845"/>
      <c r="L5" s="845"/>
      <c r="M5" s="845"/>
      <c r="N5" s="475"/>
    </row>
    <row r="6" spans="1:14" ht="14.25" x14ac:dyDescent="0.2">
      <c r="A6" s="1083" t="s">
        <v>41</v>
      </c>
      <c r="B6" s="1083"/>
      <c r="C6" s="1083"/>
      <c r="D6" s="1083"/>
      <c r="E6" s="1083"/>
      <c r="F6" s="1083"/>
      <c r="G6" s="1083"/>
      <c r="H6" s="1083"/>
      <c r="I6" s="1083"/>
      <c r="J6" s="1083"/>
      <c r="K6" s="1083"/>
      <c r="L6" s="1083"/>
      <c r="M6" s="1083"/>
    </row>
    <row r="7" spans="1:14" ht="15" x14ac:dyDescent="0.2">
      <c r="A7" s="1084" t="s">
        <v>31</v>
      </c>
      <c r="B7" s="1084"/>
      <c r="C7" s="1084"/>
      <c r="D7" s="1084"/>
      <c r="E7" s="1084"/>
      <c r="F7" s="1084"/>
      <c r="G7" s="1084"/>
      <c r="H7" s="1084"/>
      <c r="I7" s="1084"/>
      <c r="J7" s="1084"/>
      <c r="K7" s="1084"/>
      <c r="L7" s="1084"/>
      <c r="M7" s="1084"/>
      <c r="N7" s="477"/>
    </row>
    <row r="8" spans="1:14" ht="15.75" customHeight="1" thickBot="1" x14ac:dyDescent="0.25">
      <c r="J8" s="1201" t="s">
        <v>80</v>
      </c>
      <c r="K8" s="1201"/>
      <c r="L8" s="1201"/>
      <c r="M8" s="1202"/>
    </row>
    <row r="9" spans="1:14" s="469" customFormat="1" ht="36.75" customHeight="1" x14ac:dyDescent="0.2">
      <c r="A9" s="1203" t="s">
        <v>32</v>
      </c>
      <c r="B9" s="1206" t="s">
        <v>0</v>
      </c>
      <c r="C9" s="1206" t="s">
        <v>1</v>
      </c>
      <c r="D9" s="1209" t="s">
        <v>12</v>
      </c>
      <c r="E9" s="1223" t="s">
        <v>2</v>
      </c>
      <c r="F9" s="1226" t="s">
        <v>4</v>
      </c>
      <c r="G9" s="1212" t="s">
        <v>172</v>
      </c>
      <c r="H9" s="1212" t="s">
        <v>131</v>
      </c>
      <c r="I9" s="1212" t="s">
        <v>173</v>
      </c>
      <c r="J9" s="960" t="s">
        <v>11</v>
      </c>
      <c r="K9" s="961"/>
      <c r="L9" s="961"/>
      <c r="M9" s="1215"/>
    </row>
    <row r="10" spans="1:14" s="469" customFormat="1" ht="18.75" customHeight="1" x14ac:dyDescent="0.2">
      <c r="A10" s="1204"/>
      <c r="B10" s="1207"/>
      <c r="C10" s="1207"/>
      <c r="D10" s="1210"/>
      <c r="E10" s="1224"/>
      <c r="F10" s="1227"/>
      <c r="G10" s="1213"/>
      <c r="H10" s="1213"/>
      <c r="I10" s="1213"/>
      <c r="J10" s="1108" t="s">
        <v>12</v>
      </c>
      <c r="K10" s="962" t="s">
        <v>69</v>
      </c>
      <c r="L10" s="962"/>
      <c r="M10" s="1216"/>
    </row>
    <row r="11" spans="1:14" s="469" customFormat="1" ht="69.75" customHeight="1" thickBot="1" x14ac:dyDescent="0.25">
      <c r="A11" s="1205"/>
      <c r="B11" s="1208"/>
      <c r="C11" s="1208"/>
      <c r="D11" s="1211"/>
      <c r="E11" s="1225"/>
      <c r="F11" s="1228"/>
      <c r="G11" s="1214"/>
      <c r="H11" s="1214"/>
      <c r="I11" s="1214"/>
      <c r="J11" s="1109"/>
      <c r="K11" s="470" t="s">
        <v>107</v>
      </c>
      <c r="L11" s="470" t="s">
        <v>132</v>
      </c>
      <c r="M11" s="471" t="s">
        <v>174</v>
      </c>
    </row>
    <row r="12" spans="1:14" s="478" customFormat="1" ht="15" customHeight="1" x14ac:dyDescent="0.2">
      <c r="A12" s="1217" t="s">
        <v>57</v>
      </c>
      <c r="B12" s="1218"/>
      <c r="C12" s="1218"/>
      <c r="D12" s="1218"/>
      <c r="E12" s="1218"/>
      <c r="F12" s="1218"/>
      <c r="G12" s="1218"/>
      <c r="H12" s="1218"/>
      <c r="I12" s="1218"/>
      <c r="J12" s="1218"/>
      <c r="K12" s="1218"/>
      <c r="L12" s="1218"/>
      <c r="M12" s="1219"/>
      <c r="N12" s="623"/>
    </row>
    <row r="13" spans="1:14" s="478" customFormat="1" ht="13.5" customHeight="1" x14ac:dyDescent="0.2">
      <c r="A13" s="1220" t="s">
        <v>42</v>
      </c>
      <c r="B13" s="1221"/>
      <c r="C13" s="1221"/>
      <c r="D13" s="1221"/>
      <c r="E13" s="1221"/>
      <c r="F13" s="1221"/>
      <c r="G13" s="1221"/>
      <c r="H13" s="1221"/>
      <c r="I13" s="1221"/>
      <c r="J13" s="1221"/>
      <c r="K13" s="1221"/>
      <c r="L13" s="1221"/>
      <c r="M13" s="1222"/>
      <c r="N13" s="623"/>
    </row>
    <row r="14" spans="1:14" ht="14.25" customHeight="1" x14ac:dyDescent="0.2">
      <c r="A14" s="479" t="s">
        <v>5</v>
      </c>
      <c r="B14" s="1187" t="s">
        <v>43</v>
      </c>
      <c r="C14" s="1188"/>
      <c r="D14" s="1188"/>
      <c r="E14" s="1188"/>
      <c r="F14" s="1188"/>
      <c r="G14" s="1188"/>
      <c r="H14" s="1188"/>
      <c r="I14" s="1188"/>
      <c r="J14" s="1188"/>
      <c r="K14" s="1188"/>
      <c r="L14" s="1188"/>
      <c r="M14" s="1189"/>
    </row>
    <row r="15" spans="1:14" ht="15.75" customHeight="1" x14ac:dyDescent="0.2">
      <c r="A15" s="792" t="s">
        <v>5</v>
      </c>
      <c r="B15" s="793" t="s">
        <v>5</v>
      </c>
      <c r="C15" s="1190" t="s">
        <v>44</v>
      </c>
      <c r="D15" s="1191"/>
      <c r="E15" s="1191"/>
      <c r="F15" s="1191"/>
      <c r="G15" s="1191"/>
      <c r="H15" s="1191"/>
      <c r="I15" s="1191"/>
      <c r="J15" s="1191"/>
      <c r="K15" s="1191"/>
      <c r="L15" s="1191"/>
      <c r="M15" s="1192"/>
    </row>
    <row r="16" spans="1:14" ht="14.25" customHeight="1" x14ac:dyDescent="0.2">
      <c r="A16" s="854" t="s">
        <v>5</v>
      </c>
      <c r="B16" s="855" t="s">
        <v>5</v>
      </c>
      <c r="C16" s="484" t="s">
        <v>5</v>
      </c>
      <c r="D16" s="868" t="s">
        <v>72</v>
      </c>
      <c r="E16" s="869"/>
      <c r="F16" s="692" t="s">
        <v>35</v>
      </c>
      <c r="G16" s="847">
        <v>58.8</v>
      </c>
      <c r="H16" s="847">
        <v>197.2</v>
      </c>
      <c r="I16" s="847">
        <v>230.7</v>
      </c>
      <c r="J16" s="870"/>
      <c r="K16" s="871"/>
      <c r="L16" s="871"/>
      <c r="M16" s="872"/>
    </row>
    <row r="17" spans="1:18" ht="14.25" customHeight="1" x14ac:dyDescent="0.2">
      <c r="A17" s="854"/>
      <c r="B17" s="855"/>
      <c r="C17" s="484"/>
      <c r="D17" s="849"/>
      <c r="E17" s="875"/>
      <c r="F17" s="168" t="s">
        <v>70</v>
      </c>
      <c r="G17" s="4">
        <v>81.8</v>
      </c>
      <c r="H17" s="4"/>
      <c r="I17" s="4"/>
      <c r="J17" s="865"/>
      <c r="K17" s="866"/>
      <c r="L17" s="866"/>
      <c r="M17" s="867"/>
    </row>
    <row r="18" spans="1:18" ht="12" customHeight="1" x14ac:dyDescent="0.2">
      <c r="A18" s="854"/>
      <c r="B18" s="855"/>
      <c r="C18" s="873"/>
      <c r="D18" s="1193" t="s">
        <v>59</v>
      </c>
      <c r="E18" s="869" t="s">
        <v>46</v>
      </c>
      <c r="F18" s="863"/>
      <c r="G18" s="847"/>
      <c r="H18" s="847"/>
      <c r="I18" s="847"/>
      <c r="J18" s="1196" t="s">
        <v>81</v>
      </c>
      <c r="K18" s="7">
        <v>1</v>
      </c>
      <c r="L18" s="7"/>
      <c r="M18" s="483"/>
    </row>
    <row r="19" spans="1:18" ht="14.25" customHeight="1" x14ac:dyDescent="0.2">
      <c r="A19" s="854"/>
      <c r="B19" s="855"/>
      <c r="C19" s="873"/>
      <c r="D19" s="1194"/>
      <c r="E19" s="875" t="s">
        <v>189</v>
      </c>
      <c r="F19" s="758"/>
      <c r="G19" s="4"/>
      <c r="H19" s="4"/>
      <c r="I19" s="4"/>
      <c r="J19" s="1197"/>
      <c r="K19" s="12"/>
      <c r="L19" s="12"/>
      <c r="M19" s="485"/>
    </row>
    <row r="20" spans="1:18" ht="20.25" customHeight="1" x14ac:dyDescent="0.2">
      <c r="A20" s="854"/>
      <c r="B20" s="855"/>
      <c r="C20" s="873"/>
      <c r="D20" s="1195"/>
      <c r="E20" s="876" t="s">
        <v>198</v>
      </c>
      <c r="F20" s="864"/>
      <c r="G20" s="4"/>
      <c r="H20" s="4"/>
      <c r="I20" s="4"/>
      <c r="J20" s="1176"/>
      <c r="K20" s="12"/>
      <c r="L20" s="12"/>
      <c r="M20" s="485"/>
    </row>
    <row r="21" spans="1:18" ht="15.75" customHeight="1" x14ac:dyDescent="0.2">
      <c r="A21" s="854"/>
      <c r="B21" s="855"/>
      <c r="C21" s="484"/>
      <c r="D21" s="1169" t="s">
        <v>92</v>
      </c>
      <c r="E21" s="1198" t="s">
        <v>198</v>
      </c>
      <c r="F21" s="168"/>
      <c r="G21" s="847"/>
      <c r="H21" s="847"/>
      <c r="I21" s="847"/>
      <c r="J21" s="703" t="s">
        <v>94</v>
      </c>
      <c r="K21" s="181"/>
      <c r="L21" s="181"/>
      <c r="M21" s="113"/>
      <c r="N21" s="486"/>
    </row>
    <row r="22" spans="1:18" ht="12.75" customHeight="1" x14ac:dyDescent="0.2">
      <c r="A22" s="854"/>
      <c r="B22" s="855"/>
      <c r="C22" s="874"/>
      <c r="D22" s="1170"/>
      <c r="E22" s="1199"/>
      <c r="F22" s="168"/>
      <c r="G22" s="4"/>
      <c r="H22" s="4"/>
      <c r="I22" s="4"/>
      <c r="J22" s="704"/>
      <c r="K22" s="233"/>
      <c r="L22" s="233"/>
      <c r="M22" s="106"/>
      <c r="N22" s="486"/>
    </row>
    <row r="23" spans="1:18" ht="25.5" customHeight="1" x14ac:dyDescent="0.2">
      <c r="A23" s="854"/>
      <c r="B23" s="855"/>
      <c r="C23" s="874"/>
      <c r="D23" s="1229" t="s">
        <v>123</v>
      </c>
      <c r="E23" s="802"/>
      <c r="F23" s="863"/>
      <c r="G23" s="847"/>
      <c r="H23" s="847"/>
      <c r="I23" s="847"/>
      <c r="J23" s="703" t="s">
        <v>109</v>
      </c>
      <c r="K23" s="181"/>
      <c r="L23" s="181">
        <v>1</v>
      </c>
      <c r="M23" s="113"/>
      <c r="N23" s="486"/>
    </row>
    <row r="24" spans="1:18" ht="30" customHeight="1" x14ac:dyDescent="0.2">
      <c r="A24" s="854"/>
      <c r="B24" s="855"/>
      <c r="C24" s="874"/>
      <c r="D24" s="1230"/>
      <c r="E24" s="802"/>
      <c r="F24" s="864"/>
      <c r="G24" s="848"/>
      <c r="H24" s="848"/>
      <c r="I24" s="848"/>
      <c r="J24" s="705"/>
      <c r="K24" s="287"/>
      <c r="L24" s="287"/>
      <c r="M24" s="288"/>
      <c r="N24" s="486"/>
    </row>
    <row r="25" spans="1:18" ht="14.25" customHeight="1" x14ac:dyDescent="0.2">
      <c r="A25" s="1157"/>
      <c r="B25" s="1158"/>
      <c r="C25" s="1159"/>
      <c r="D25" s="1177" t="s">
        <v>167</v>
      </c>
      <c r="E25" s="1164"/>
      <c r="F25" s="863"/>
      <c r="G25" s="847"/>
      <c r="H25" s="847"/>
      <c r="I25" s="847"/>
      <c r="J25" s="706" t="s">
        <v>109</v>
      </c>
      <c r="K25" s="14"/>
      <c r="L25" s="212">
        <v>1</v>
      </c>
      <c r="M25" s="266"/>
      <c r="N25" s="493"/>
    </row>
    <row r="26" spans="1:18" ht="15" customHeight="1" x14ac:dyDescent="0.2">
      <c r="A26" s="1157"/>
      <c r="B26" s="1158"/>
      <c r="C26" s="1159"/>
      <c r="D26" s="1178"/>
      <c r="E26" s="1164"/>
      <c r="F26" s="338"/>
      <c r="G26" s="848"/>
      <c r="H26" s="848"/>
      <c r="I26" s="848"/>
      <c r="J26" s="707"/>
      <c r="K26" s="494"/>
      <c r="L26" s="322"/>
      <c r="M26" s="237"/>
      <c r="N26" s="668"/>
    </row>
    <row r="27" spans="1:18" ht="14.25" customHeight="1" x14ac:dyDescent="0.2">
      <c r="A27" s="1157"/>
      <c r="B27" s="1158"/>
      <c r="C27" s="1159"/>
      <c r="D27" s="1177" t="s">
        <v>181</v>
      </c>
      <c r="E27" s="1164"/>
      <c r="F27" s="863"/>
      <c r="G27" s="847"/>
      <c r="H27" s="847"/>
      <c r="I27" s="847"/>
      <c r="J27" s="706" t="s">
        <v>109</v>
      </c>
      <c r="K27" s="14"/>
      <c r="L27" s="212"/>
      <c r="M27" s="266">
        <v>1</v>
      </c>
      <c r="N27" s="493"/>
    </row>
    <row r="28" spans="1:18" ht="28.5" customHeight="1" x14ac:dyDescent="0.2">
      <c r="A28" s="1157"/>
      <c r="B28" s="1158"/>
      <c r="C28" s="1159"/>
      <c r="D28" s="1178"/>
      <c r="E28" s="1164"/>
      <c r="F28" s="338"/>
      <c r="G28" s="848"/>
      <c r="H28" s="848"/>
      <c r="I28" s="848"/>
      <c r="J28" s="707"/>
      <c r="K28" s="494"/>
      <c r="L28" s="322"/>
      <c r="M28" s="237"/>
      <c r="N28" s="668"/>
    </row>
    <row r="29" spans="1:18" ht="14.25" customHeight="1" x14ac:dyDescent="0.2">
      <c r="A29" s="1157"/>
      <c r="B29" s="1158"/>
      <c r="C29" s="1159"/>
      <c r="D29" s="1177" t="s">
        <v>182</v>
      </c>
      <c r="E29" s="1164"/>
      <c r="F29" s="863"/>
      <c r="G29" s="847"/>
      <c r="H29" s="847"/>
      <c r="I29" s="847"/>
      <c r="J29" s="706" t="s">
        <v>109</v>
      </c>
      <c r="K29" s="14"/>
      <c r="L29" s="212"/>
      <c r="M29" s="266">
        <v>1</v>
      </c>
      <c r="N29" s="493"/>
    </row>
    <row r="30" spans="1:18" ht="28.5" customHeight="1" x14ac:dyDescent="0.2">
      <c r="A30" s="1157"/>
      <c r="B30" s="1158"/>
      <c r="C30" s="1159"/>
      <c r="D30" s="1178"/>
      <c r="E30" s="1164"/>
      <c r="F30" s="338"/>
      <c r="G30" s="848"/>
      <c r="H30" s="848"/>
      <c r="I30" s="848"/>
      <c r="J30" s="707"/>
      <c r="K30" s="13"/>
      <c r="L30" s="268"/>
      <c r="M30" s="269"/>
      <c r="N30" s="668"/>
    </row>
    <row r="31" spans="1:18" ht="14.25" customHeight="1" x14ac:dyDescent="0.2">
      <c r="A31" s="854"/>
      <c r="B31" s="855"/>
      <c r="C31" s="484"/>
      <c r="D31" s="1183" t="s">
        <v>197</v>
      </c>
      <c r="E31" s="877" t="s">
        <v>211</v>
      </c>
      <c r="F31" s="1185"/>
      <c r="G31" s="1161"/>
      <c r="H31" s="1136"/>
      <c r="I31" s="1136"/>
      <c r="J31" s="844" t="s">
        <v>212</v>
      </c>
      <c r="K31" s="14"/>
      <c r="L31" s="14">
        <v>1</v>
      </c>
      <c r="M31" s="266"/>
      <c r="N31" s="1180"/>
      <c r="O31" s="1181"/>
    </row>
    <row r="32" spans="1:18" ht="14.25" customHeight="1" x14ac:dyDescent="0.2">
      <c r="A32" s="854"/>
      <c r="B32" s="855"/>
      <c r="C32" s="484"/>
      <c r="D32" s="1184"/>
      <c r="E32" s="876" t="s">
        <v>198</v>
      </c>
      <c r="F32" s="1186"/>
      <c r="G32" s="1161"/>
      <c r="H32" s="1137"/>
      <c r="I32" s="1137"/>
      <c r="J32" s="721" t="s">
        <v>201</v>
      </c>
      <c r="K32" s="722"/>
      <c r="L32" s="722"/>
      <c r="M32" s="723">
        <v>1</v>
      </c>
      <c r="N32" s="668"/>
      <c r="R32" s="729"/>
    </row>
    <row r="33" spans="1:14" ht="15.75" customHeight="1" x14ac:dyDescent="0.2">
      <c r="A33" s="1157"/>
      <c r="B33" s="1158"/>
      <c r="C33" s="1159"/>
      <c r="D33" s="1179" t="s">
        <v>112</v>
      </c>
      <c r="E33" s="1164"/>
      <c r="F33" s="692"/>
      <c r="G33" s="847"/>
      <c r="H33" s="847"/>
      <c r="I33" s="847"/>
      <c r="J33" s="724" t="s">
        <v>55</v>
      </c>
      <c r="K33" s="14">
        <v>100</v>
      </c>
      <c r="L33" s="212">
        <v>100</v>
      </c>
      <c r="M33" s="266">
        <v>100</v>
      </c>
      <c r="N33" s="668"/>
    </row>
    <row r="34" spans="1:14" ht="22.5" customHeight="1" x14ac:dyDescent="0.2">
      <c r="A34" s="1157"/>
      <c r="B34" s="1158"/>
      <c r="C34" s="1159"/>
      <c r="D34" s="1182"/>
      <c r="E34" s="1164"/>
      <c r="F34" s="338"/>
      <c r="G34" s="848"/>
      <c r="H34" s="848"/>
      <c r="I34" s="848"/>
      <c r="J34" s="725" t="s">
        <v>64</v>
      </c>
      <c r="K34" s="13">
        <v>1</v>
      </c>
      <c r="L34" s="268">
        <v>1</v>
      </c>
      <c r="M34" s="269">
        <v>1</v>
      </c>
    </row>
    <row r="35" spans="1:14" ht="17.25" customHeight="1" x14ac:dyDescent="0.2">
      <c r="A35" s="1157"/>
      <c r="B35" s="1158"/>
      <c r="C35" s="1159"/>
      <c r="D35" s="1179" t="s">
        <v>193</v>
      </c>
      <c r="E35" s="1164"/>
      <c r="F35" s="692"/>
      <c r="G35" s="847"/>
      <c r="H35" s="847"/>
      <c r="I35" s="847"/>
      <c r="J35" s="708" t="s">
        <v>75</v>
      </c>
      <c r="K35" s="215">
        <v>1</v>
      </c>
      <c r="L35" s="215"/>
      <c r="M35" s="495"/>
      <c r="N35" s="718"/>
    </row>
    <row r="36" spans="1:14" ht="13.5" customHeight="1" x14ac:dyDescent="0.2">
      <c r="A36" s="1157"/>
      <c r="B36" s="1158"/>
      <c r="C36" s="1159"/>
      <c r="D36" s="1163"/>
      <c r="E36" s="1164"/>
      <c r="F36" s="168"/>
      <c r="G36" s="4"/>
      <c r="H36" s="4"/>
      <c r="I36" s="4"/>
      <c r="J36" s="709" t="s">
        <v>135</v>
      </c>
      <c r="K36" s="629">
        <v>500</v>
      </c>
      <c r="L36" s="629"/>
      <c r="M36" s="630"/>
      <c r="N36" s="718"/>
    </row>
    <row r="37" spans="1:14" ht="27" customHeight="1" x14ac:dyDescent="0.2">
      <c r="A37" s="1157"/>
      <c r="B37" s="1158"/>
      <c r="C37" s="1159"/>
      <c r="D37" s="1163"/>
      <c r="E37" s="1164"/>
      <c r="F37" s="168"/>
      <c r="G37" s="4"/>
      <c r="H37" s="4"/>
      <c r="I37" s="4"/>
      <c r="J37" s="710" t="s">
        <v>159</v>
      </c>
      <c r="K37" s="631">
        <v>26</v>
      </c>
      <c r="L37" s="631"/>
      <c r="M37" s="632"/>
      <c r="N37" s="718"/>
    </row>
    <row r="38" spans="1:14" ht="19.5" customHeight="1" x14ac:dyDescent="0.2">
      <c r="A38" s="1157"/>
      <c r="B38" s="1158"/>
      <c r="C38" s="1159"/>
      <c r="D38" s="852"/>
      <c r="E38" s="1164"/>
      <c r="F38" s="338"/>
      <c r="G38" s="848"/>
      <c r="H38" s="848"/>
      <c r="I38" s="848"/>
      <c r="J38" s="711" t="s">
        <v>134</v>
      </c>
      <c r="K38" s="496"/>
      <c r="L38" s="496">
        <v>1</v>
      </c>
      <c r="M38" s="497">
        <v>1</v>
      </c>
      <c r="N38" s="668"/>
    </row>
    <row r="39" spans="1:14" ht="18" customHeight="1" x14ac:dyDescent="0.2">
      <c r="A39" s="1157"/>
      <c r="B39" s="1158"/>
      <c r="C39" s="1159"/>
      <c r="D39" s="1177" t="s">
        <v>184</v>
      </c>
      <c r="E39" s="1164"/>
      <c r="F39" s="692"/>
      <c r="G39" s="847"/>
      <c r="H39" s="847"/>
      <c r="I39" s="847"/>
      <c r="J39" s="851" t="s">
        <v>136</v>
      </c>
      <c r="K39" s="212">
        <v>1</v>
      </c>
      <c r="L39" s="212">
        <v>2</v>
      </c>
      <c r="M39" s="266">
        <v>2</v>
      </c>
      <c r="N39" s="668"/>
    </row>
    <row r="40" spans="1:14" ht="8.25" customHeight="1" x14ac:dyDescent="0.2">
      <c r="A40" s="1157"/>
      <c r="B40" s="1158"/>
      <c r="C40" s="1159"/>
      <c r="D40" s="1178"/>
      <c r="E40" s="1164"/>
      <c r="F40" s="338"/>
      <c r="G40" s="848"/>
      <c r="H40" s="848"/>
      <c r="I40" s="848"/>
      <c r="J40" s="713"/>
      <c r="K40" s="268"/>
      <c r="L40" s="268"/>
      <c r="M40" s="269"/>
    </row>
    <row r="41" spans="1:14" ht="16.5" customHeight="1" x14ac:dyDescent="0.2">
      <c r="A41" s="1157"/>
      <c r="B41" s="1158"/>
      <c r="C41" s="1159"/>
      <c r="D41" s="1177" t="s">
        <v>145</v>
      </c>
      <c r="E41" s="1164"/>
      <c r="F41" s="692"/>
      <c r="G41" s="847"/>
      <c r="H41" s="847"/>
      <c r="I41" s="847"/>
      <c r="J41" s="1175" t="s">
        <v>158</v>
      </c>
      <c r="K41" s="212"/>
      <c r="L41" s="212">
        <v>2</v>
      </c>
      <c r="M41" s="266"/>
      <c r="N41" s="668"/>
    </row>
    <row r="42" spans="1:14" ht="16.5" customHeight="1" x14ac:dyDescent="0.2">
      <c r="A42" s="1157"/>
      <c r="B42" s="1158"/>
      <c r="C42" s="1159"/>
      <c r="D42" s="1178"/>
      <c r="E42" s="1164"/>
      <c r="F42" s="338"/>
      <c r="G42" s="848"/>
      <c r="H42" s="848"/>
      <c r="I42" s="848"/>
      <c r="J42" s="1176"/>
      <c r="K42" s="268"/>
      <c r="L42" s="268"/>
      <c r="M42" s="269"/>
    </row>
    <row r="43" spans="1:14" ht="17.25" customHeight="1" thickBot="1" x14ac:dyDescent="0.25">
      <c r="A43" s="878"/>
      <c r="B43" s="879"/>
      <c r="C43" s="880"/>
      <c r="D43" s="881"/>
      <c r="E43" s="882"/>
      <c r="F43" s="883" t="s">
        <v>6</v>
      </c>
      <c r="G43" s="884">
        <f>SUM(G16:G17)</f>
        <v>140.6</v>
      </c>
      <c r="H43" s="884">
        <f t="shared" ref="H43:I43" si="0">SUM(H16:H17)</f>
        <v>197.2</v>
      </c>
      <c r="I43" s="884">
        <f t="shared" si="0"/>
        <v>230.7</v>
      </c>
      <c r="J43" s="885"/>
      <c r="K43" s="886"/>
      <c r="L43" s="887"/>
      <c r="M43" s="888"/>
      <c r="N43" s="668"/>
    </row>
    <row r="44" spans="1:14" ht="12.75" customHeight="1" x14ac:dyDescent="0.2">
      <c r="A44" s="1166" t="s">
        <v>5</v>
      </c>
      <c r="B44" s="1167" t="s">
        <v>5</v>
      </c>
      <c r="C44" s="1168" t="s">
        <v>7</v>
      </c>
      <c r="D44" s="779" t="s">
        <v>73</v>
      </c>
      <c r="E44" s="890"/>
      <c r="F44" s="892" t="s">
        <v>35</v>
      </c>
      <c r="G44" s="893">
        <v>59.9</v>
      </c>
      <c r="H44" s="893">
        <v>197.6</v>
      </c>
      <c r="I44" s="893">
        <v>48</v>
      </c>
      <c r="J44" s="894"/>
      <c r="K44" s="895"/>
      <c r="L44" s="284"/>
      <c r="M44" s="600"/>
      <c r="N44" s="516"/>
    </row>
    <row r="45" spans="1:14" ht="12.75" customHeight="1" x14ac:dyDescent="0.2">
      <c r="A45" s="1157"/>
      <c r="B45" s="1158"/>
      <c r="C45" s="1159"/>
      <c r="D45" s="889"/>
      <c r="E45" s="789"/>
      <c r="F45" s="636" t="s">
        <v>70</v>
      </c>
      <c r="G45" s="4">
        <v>377.6</v>
      </c>
      <c r="H45" s="4"/>
      <c r="I45" s="6"/>
      <c r="J45" s="5"/>
      <c r="K45" s="76"/>
      <c r="L45" s="233"/>
      <c r="M45" s="106"/>
      <c r="N45" s="516"/>
    </row>
    <row r="46" spans="1:14" ht="12.75" customHeight="1" x14ac:dyDescent="0.2">
      <c r="A46" s="1157"/>
      <c r="B46" s="1158"/>
      <c r="C46" s="1159"/>
      <c r="D46" s="889"/>
      <c r="E46" s="789"/>
      <c r="F46" s="636" t="s">
        <v>115</v>
      </c>
      <c r="G46" s="4">
        <v>25.1</v>
      </c>
      <c r="H46" s="4"/>
      <c r="I46" s="6"/>
      <c r="J46" s="5"/>
      <c r="K46" s="76"/>
      <c r="L46" s="233"/>
      <c r="M46" s="106"/>
      <c r="N46" s="516"/>
    </row>
    <row r="47" spans="1:14" ht="12.75" customHeight="1" x14ac:dyDescent="0.2">
      <c r="A47" s="1157"/>
      <c r="B47" s="1158"/>
      <c r="C47" s="1159"/>
      <c r="D47" s="889"/>
      <c r="E47" s="789"/>
      <c r="F47" s="896" t="s">
        <v>150</v>
      </c>
      <c r="G47" s="848"/>
      <c r="H47" s="848">
        <v>119</v>
      </c>
      <c r="I47" s="100"/>
      <c r="J47" s="286"/>
      <c r="K47" s="519"/>
      <c r="L47" s="287"/>
      <c r="M47" s="288"/>
      <c r="N47" s="516"/>
    </row>
    <row r="48" spans="1:14" ht="12.75" customHeight="1" x14ac:dyDescent="0.2">
      <c r="A48" s="1157"/>
      <c r="B48" s="1158"/>
      <c r="C48" s="1159"/>
      <c r="D48" s="1169" t="s">
        <v>86</v>
      </c>
      <c r="E48" s="1171" t="s">
        <v>211</v>
      </c>
      <c r="F48" s="891"/>
      <c r="G48" s="4"/>
      <c r="H48" s="4"/>
      <c r="I48" s="6"/>
      <c r="J48" s="5" t="s">
        <v>48</v>
      </c>
      <c r="K48" s="76">
        <v>80</v>
      </c>
      <c r="L48" s="233">
        <v>80</v>
      </c>
      <c r="M48" s="106">
        <v>80</v>
      </c>
      <c r="N48" s="516"/>
    </row>
    <row r="49" spans="1:16" ht="12.75" customHeight="1" x14ac:dyDescent="0.2">
      <c r="A49" s="1157"/>
      <c r="B49" s="1158"/>
      <c r="C49" s="1159"/>
      <c r="D49" s="1170"/>
      <c r="E49" s="1172"/>
      <c r="F49" s="518"/>
      <c r="G49" s="848"/>
      <c r="H49" s="848"/>
      <c r="I49" s="100"/>
      <c r="J49" s="286"/>
      <c r="K49" s="519"/>
      <c r="L49" s="287"/>
      <c r="M49" s="288"/>
      <c r="N49" s="520"/>
    </row>
    <row r="50" spans="1:16" ht="13.5" customHeight="1" x14ac:dyDescent="0.2">
      <c r="A50" s="854"/>
      <c r="B50" s="855"/>
      <c r="C50" s="873"/>
      <c r="D50" s="1173" t="s">
        <v>103</v>
      </c>
      <c r="E50" s="789"/>
      <c r="F50" s="521"/>
      <c r="G50" s="847"/>
      <c r="H50" s="847"/>
      <c r="I50" s="190"/>
      <c r="J50" s="684"/>
      <c r="K50" s="523"/>
      <c r="L50" s="524"/>
      <c r="M50" s="525"/>
      <c r="N50" s="516"/>
    </row>
    <row r="51" spans="1:16" ht="24" customHeight="1" x14ac:dyDescent="0.2">
      <c r="A51" s="854"/>
      <c r="B51" s="855"/>
      <c r="C51" s="873"/>
      <c r="D51" s="1174"/>
      <c r="E51" s="789"/>
      <c r="F51" s="526"/>
      <c r="G51" s="527"/>
      <c r="H51" s="527"/>
      <c r="I51" s="528"/>
      <c r="J51" s="529"/>
      <c r="K51" s="531"/>
      <c r="L51" s="532"/>
      <c r="M51" s="533"/>
      <c r="N51" s="516"/>
    </row>
    <row r="52" spans="1:16" ht="104.25" customHeight="1" x14ac:dyDescent="0.2">
      <c r="A52" s="854"/>
      <c r="B52" s="855"/>
      <c r="C52" s="873"/>
      <c r="D52" s="780" t="s">
        <v>124</v>
      </c>
      <c r="E52" s="789"/>
      <c r="F52" s="917"/>
      <c r="G52" s="918"/>
      <c r="H52" s="918"/>
      <c r="I52" s="919"/>
      <c r="J52" s="920" t="s">
        <v>50</v>
      </c>
      <c r="K52" s="921">
        <v>2</v>
      </c>
      <c r="L52" s="922">
        <v>4</v>
      </c>
      <c r="M52" s="923"/>
      <c r="N52" s="516"/>
    </row>
    <row r="53" spans="1:16" ht="23.25" customHeight="1" x14ac:dyDescent="0.2">
      <c r="A53" s="854"/>
      <c r="B53" s="855"/>
      <c r="C53" s="873"/>
      <c r="D53" s="1162" t="s">
        <v>101</v>
      </c>
      <c r="E53" s="789"/>
      <c r="F53" s="758"/>
      <c r="G53" s="4"/>
      <c r="H53" s="4"/>
      <c r="I53" s="6"/>
      <c r="J53" s="678" t="s">
        <v>108</v>
      </c>
      <c r="K53" s="76">
        <v>4</v>
      </c>
      <c r="L53" s="233"/>
      <c r="M53" s="106"/>
      <c r="N53" s="536"/>
    </row>
    <row r="54" spans="1:16" ht="18.75" customHeight="1" x14ac:dyDescent="0.2">
      <c r="A54" s="854"/>
      <c r="B54" s="855"/>
      <c r="C54" s="873"/>
      <c r="D54" s="1163"/>
      <c r="E54" s="789"/>
      <c r="F54" s="636"/>
      <c r="G54" s="4"/>
      <c r="H54" s="4"/>
      <c r="I54" s="6"/>
      <c r="J54" s="678"/>
      <c r="K54" s="76"/>
      <c r="L54" s="233"/>
      <c r="M54" s="106"/>
      <c r="N54" s="536"/>
    </row>
    <row r="55" spans="1:16" ht="14.25" customHeight="1" x14ac:dyDescent="0.2">
      <c r="A55" s="854"/>
      <c r="B55" s="855"/>
      <c r="C55" s="873"/>
      <c r="D55" s="781" t="s">
        <v>216</v>
      </c>
      <c r="E55" s="789"/>
      <c r="F55" s="636"/>
      <c r="G55" s="4"/>
      <c r="H55" s="4"/>
      <c r="I55" s="6"/>
      <c r="J55" s="5"/>
      <c r="K55" s="8"/>
      <c r="L55" s="233"/>
      <c r="M55" s="106"/>
      <c r="N55" s="516"/>
    </row>
    <row r="56" spans="1:16" ht="12.75" customHeight="1" x14ac:dyDescent="0.2">
      <c r="A56" s="854"/>
      <c r="B56" s="855"/>
      <c r="C56" s="873"/>
      <c r="D56" s="782" t="s">
        <v>215</v>
      </c>
      <c r="E56" s="789"/>
      <c r="F56" s="636"/>
      <c r="G56" s="4"/>
      <c r="H56" s="4"/>
      <c r="I56" s="6"/>
      <c r="J56" s="5"/>
      <c r="K56" s="8"/>
      <c r="L56" s="233"/>
      <c r="M56" s="106"/>
      <c r="N56" s="516"/>
    </row>
    <row r="57" spans="1:16" ht="14.25" customHeight="1" x14ac:dyDescent="0.2">
      <c r="A57" s="854"/>
      <c r="B57" s="855"/>
      <c r="C57" s="873"/>
      <c r="D57" s="784" t="s">
        <v>214</v>
      </c>
      <c r="E57" s="789"/>
      <c r="F57" s="636"/>
      <c r="G57" s="4"/>
      <c r="H57" s="4"/>
      <c r="I57" s="6"/>
      <c r="J57" s="5"/>
      <c r="K57" s="8"/>
      <c r="L57" s="233"/>
      <c r="M57" s="106"/>
      <c r="N57" s="516"/>
    </row>
    <row r="58" spans="1:16" ht="13.5" customHeight="1" x14ac:dyDescent="0.2">
      <c r="A58" s="854"/>
      <c r="B58" s="855"/>
      <c r="C58" s="873"/>
      <c r="D58" s="785" t="s">
        <v>192</v>
      </c>
      <c r="E58" s="820"/>
      <c r="F58" s="656"/>
      <c r="G58" s="527"/>
      <c r="H58" s="527"/>
      <c r="I58" s="528"/>
      <c r="J58" s="901"/>
      <c r="K58" s="674"/>
      <c r="L58" s="676"/>
      <c r="M58" s="677"/>
      <c r="N58" s="666"/>
    </row>
    <row r="59" spans="1:16" ht="26.25" customHeight="1" x14ac:dyDescent="0.2">
      <c r="A59" s="932"/>
      <c r="B59" s="933"/>
      <c r="C59" s="873"/>
      <c r="D59" s="936" t="s">
        <v>202</v>
      </c>
      <c r="E59" s="819"/>
      <c r="F59" s="537"/>
      <c r="G59" s="538"/>
      <c r="H59" s="538"/>
      <c r="I59" s="539"/>
      <c r="J59" s="937" t="s">
        <v>203</v>
      </c>
      <c r="K59" s="680">
        <v>1</v>
      </c>
      <c r="L59" s="680">
        <v>3</v>
      </c>
      <c r="M59" s="682"/>
      <c r="N59" s="666"/>
    </row>
    <row r="60" spans="1:16" ht="14.25" customHeight="1" x14ac:dyDescent="0.2">
      <c r="A60" s="932"/>
      <c r="B60" s="933"/>
      <c r="C60" s="873"/>
      <c r="D60" s="944" t="s">
        <v>217</v>
      </c>
      <c r="E60" s="819"/>
      <c r="F60" s="537"/>
      <c r="G60" s="538"/>
      <c r="H60" s="538"/>
      <c r="I60" s="539"/>
      <c r="J60" s="941"/>
      <c r="K60" s="922"/>
      <c r="L60" s="922"/>
      <c r="M60" s="923"/>
      <c r="N60" s="666"/>
    </row>
    <row r="61" spans="1:16" ht="38.25" customHeight="1" x14ac:dyDescent="0.25">
      <c r="A61" s="1157"/>
      <c r="B61" s="1158"/>
      <c r="C61" s="1159"/>
      <c r="D61" s="849" t="s">
        <v>79</v>
      </c>
      <c r="E61" s="1164"/>
      <c r="F61" s="102"/>
      <c r="G61" s="4"/>
      <c r="H61" s="4"/>
      <c r="I61" s="6"/>
      <c r="J61" s="91"/>
      <c r="K61" s="670"/>
      <c r="L61" s="671"/>
      <c r="M61" s="672"/>
      <c r="N61" s="516"/>
      <c r="P61" s="3"/>
    </row>
    <row r="62" spans="1:16" ht="40.5" customHeight="1" x14ac:dyDescent="0.2">
      <c r="A62" s="1157"/>
      <c r="B62" s="1158"/>
      <c r="C62" s="1159"/>
      <c r="D62" s="784" t="s">
        <v>218</v>
      </c>
      <c r="E62" s="1164"/>
      <c r="F62" s="102"/>
      <c r="G62" s="4"/>
      <c r="H62" s="4"/>
      <c r="I62" s="4"/>
      <c r="J62" s="641" t="s">
        <v>67</v>
      </c>
      <c r="K62" s="643" t="s">
        <v>185</v>
      </c>
      <c r="L62" s="644"/>
      <c r="M62" s="645"/>
      <c r="N62" s="666"/>
    </row>
    <row r="63" spans="1:16" ht="27" customHeight="1" x14ac:dyDescent="0.2">
      <c r="A63" s="1157"/>
      <c r="B63" s="1158"/>
      <c r="C63" s="1159"/>
      <c r="D63" s="853" t="s">
        <v>140</v>
      </c>
      <c r="E63" s="1165"/>
      <c r="F63" s="601"/>
      <c r="G63" s="848"/>
      <c r="H63" s="848"/>
      <c r="I63" s="100"/>
      <c r="J63" s="897" t="s">
        <v>67</v>
      </c>
      <c r="K63" s="898"/>
      <c r="L63" s="899" t="s">
        <v>62</v>
      </c>
      <c r="M63" s="900"/>
      <c r="N63" s="516"/>
    </row>
    <row r="64" spans="1:16" ht="17.25" customHeight="1" thickBot="1" x14ac:dyDescent="0.25">
      <c r="A64" s="878"/>
      <c r="B64" s="879"/>
      <c r="C64" s="880"/>
      <c r="D64" s="881"/>
      <c r="E64" s="882"/>
      <c r="F64" s="883" t="s">
        <v>6</v>
      </c>
      <c r="G64" s="884">
        <f>SUM(G44:G63)</f>
        <v>462.6</v>
      </c>
      <c r="H64" s="884">
        <f t="shared" ref="H64:I64" si="1">SUM(H44:H63)</f>
        <v>316.60000000000002</v>
      </c>
      <c r="I64" s="884">
        <f t="shared" si="1"/>
        <v>48</v>
      </c>
      <c r="J64" s="885"/>
      <c r="K64" s="886"/>
      <c r="L64" s="887"/>
      <c r="M64" s="888"/>
      <c r="N64" s="668"/>
    </row>
    <row r="65" spans="1:14" ht="13.5" thickBot="1" x14ac:dyDescent="0.25">
      <c r="A65" s="498" t="s">
        <v>5</v>
      </c>
      <c r="B65" s="549" t="s">
        <v>5</v>
      </c>
      <c r="C65" s="1138" t="s">
        <v>8</v>
      </c>
      <c r="D65" s="1138"/>
      <c r="E65" s="1138"/>
      <c r="F65" s="1138"/>
      <c r="G65" s="550">
        <f>G64+G43</f>
        <v>603.20000000000005</v>
      </c>
      <c r="H65" s="550">
        <f>H64+H43</f>
        <v>513.79999999999995</v>
      </c>
      <c r="I65" s="550">
        <f>I64+I43</f>
        <v>278.7</v>
      </c>
      <c r="J65" s="1146"/>
      <c r="K65" s="1147"/>
      <c r="L65" s="1147"/>
      <c r="M65" s="1148"/>
    </row>
    <row r="66" spans="1:14" ht="17.25" customHeight="1" thickBot="1" x14ac:dyDescent="0.25">
      <c r="A66" s="428" t="s">
        <v>5</v>
      </c>
      <c r="B66" s="551" t="s">
        <v>7</v>
      </c>
      <c r="C66" s="1154" t="s">
        <v>49</v>
      </c>
      <c r="D66" s="1155"/>
      <c r="E66" s="1155"/>
      <c r="F66" s="1155"/>
      <c r="G66" s="1155"/>
      <c r="H66" s="1155"/>
      <c r="I66" s="1155"/>
      <c r="J66" s="1155"/>
      <c r="K66" s="1155"/>
      <c r="L66" s="1155"/>
      <c r="M66" s="1156"/>
    </row>
    <row r="67" spans="1:14" ht="25.5" customHeight="1" x14ac:dyDescent="0.2">
      <c r="A67" s="860" t="s">
        <v>5</v>
      </c>
      <c r="B67" s="859" t="s">
        <v>7</v>
      </c>
      <c r="C67" s="902" t="s">
        <v>5</v>
      </c>
      <c r="D67" s="903" t="s">
        <v>65</v>
      </c>
      <c r="E67" s="814"/>
      <c r="F67" s="945" t="s">
        <v>35</v>
      </c>
      <c r="G67" s="905">
        <f>34+8.5</f>
        <v>42.5</v>
      </c>
      <c r="H67" s="905">
        <v>122</v>
      </c>
      <c r="I67" s="906">
        <v>137</v>
      </c>
      <c r="J67" s="558"/>
      <c r="K67" s="560"/>
      <c r="L67" s="561"/>
      <c r="M67" s="562"/>
    </row>
    <row r="68" spans="1:14" ht="27" customHeight="1" x14ac:dyDescent="0.2">
      <c r="A68" s="1157"/>
      <c r="B68" s="1158"/>
      <c r="C68" s="1159"/>
      <c r="D68" s="1063" t="s">
        <v>51</v>
      </c>
      <c r="E68" s="1160" t="s">
        <v>211</v>
      </c>
      <c r="F68" s="946"/>
      <c r="G68" s="938"/>
      <c r="H68" s="938"/>
      <c r="I68" s="190"/>
      <c r="J68" s="564" t="s">
        <v>83</v>
      </c>
      <c r="K68" s="116">
        <v>80</v>
      </c>
      <c r="L68" s="181">
        <v>80</v>
      </c>
      <c r="M68" s="113">
        <v>80</v>
      </c>
      <c r="N68" s="516"/>
    </row>
    <row r="69" spans="1:14" ht="16.5" customHeight="1" x14ac:dyDescent="0.2">
      <c r="A69" s="1157"/>
      <c r="B69" s="1158"/>
      <c r="C69" s="1159"/>
      <c r="D69" s="1066"/>
      <c r="E69" s="1160"/>
      <c r="F69" s="939"/>
      <c r="G69" s="939"/>
      <c r="H69" s="939"/>
      <c r="I69" s="100"/>
      <c r="J69" s="11" t="s">
        <v>52</v>
      </c>
      <c r="K69" s="519">
        <v>5</v>
      </c>
      <c r="L69" s="287">
        <v>5</v>
      </c>
      <c r="M69" s="288">
        <v>5</v>
      </c>
      <c r="N69" s="516"/>
    </row>
    <row r="70" spans="1:14" ht="65.25" customHeight="1" x14ac:dyDescent="0.2">
      <c r="A70" s="854"/>
      <c r="B70" s="855"/>
      <c r="C70" s="484"/>
      <c r="D70" s="270" t="s">
        <v>82</v>
      </c>
      <c r="E70" s="850"/>
      <c r="F70" s="947"/>
      <c r="G70" s="939"/>
      <c r="H70" s="939"/>
      <c r="I70" s="100"/>
      <c r="J70" s="11" t="s">
        <v>85</v>
      </c>
      <c r="K70" s="519">
        <v>2</v>
      </c>
      <c r="L70" s="287">
        <v>2</v>
      </c>
      <c r="M70" s="288">
        <v>2</v>
      </c>
      <c r="N70" s="516"/>
    </row>
    <row r="71" spans="1:14" ht="30.75" customHeight="1" x14ac:dyDescent="0.2">
      <c r="A71" s="854"/>
      <c r="B71" s="855"/>
      <c r="C71" s="874"/>
      <c r="D71" s="904" t="s">
        <v>88</v>
      </c>
      <c r="E71" s="850"/>
      <c r="F71" s="566"/>
      <c r="G71" s="848"/>
      <c r="H71" s="848"/>
      <c r="I71" s="100"/>
      <c r="J71" s="108" t="s">
        <v>154</v>
      </c>
      <c r="K71" s="569"/>
      <c r="L71" s="121">
        <v>100</v>
      </c>
      <c r="M71" s="570">
        <v>100</v>
      </c>
      <c r="N71" s="516"/>
    </row>
    <row r="72" spans="1:14" ht="39.75" customHeight="1" x14ac:dyDescent="0.2">
      <c r="A72" s="854"/>
      <c r="B72" s="855"/>
      <c r="C72" s="874"/>
      <c r="D72" s="904" t="s">
        <v>219</v>
      </c>
      <c r="E72" s="857"/>
      <c r="F72" s="566"/>
      <c r="G72" s="848"/>
      <c r="H72" s="848"/>
      <c r="I72" s="848"/>
      <c r="J72" s="108" t="s">
        <v>220</v>
      </c>
      <c r="K72" s="569"/>
      <c r="L72" s="121"/>
      <c r="M72" s="570">
        <v>1</v>
      </c>
      <c r="N72" s="516"/>
    </row>
    <row r="73" spans="1:14" ht="17.25" customHeight="1" thickBot="1" x14ac:dyDescent="0.25">
      <c r="A73" s="878"/>
      <c r="B73" s="879"/>
      <c r="C73" s="880"/>
      <c r="D73" s="881"/>
      <c r="E73" s="882"/>
      <c r="F73" s="883" t="s">
        <v>6</v>
      </c>
      <c r="G73" s="884">
        <f>SUM(G67:G72)</f>
        <v>42.5</v>
      </c>
      <c r="H73" s="884">
        <f t="shared" ref="H73:I73" si="2">SUM(H67:H72)</f>
        <v>122</v>
      </c>
      <c r="I73" s="884">
        <f t="shared" si="2"/>
        <v>137</v>
      </c>
      <c r="J73" s="885"/>
      <c r="K73" s="886"/>
      <c r="L73" s="887"/>
      <c r="M73" s="888"/>
      <c r="N73" s="668"/>
    </row>
    <row r="74" spans="1:14" ht="13.5" thickBot="1" x14ac:dyDescent="0.25">
      <c r="A74" s="571" t="s">
        <v>5</v>
      </c>
      <c r="B74" s="551" t="s">
        <v>7</v>
      </c>
      <c r="C74" s="1138" t="s">
        <v>8</v>
      </c>
      <c r="D74" s="1138"/>
      <c r="E74" s="1138"/>
      <c r="F74" s="1138"/>
      <c r="G74" s="572">
        <f>G73</f>
        <v>42.5</v>
      </c>
      <c r="H74" s="572">
        <f t="shared" ref="H74:I74" si="3">H73</f>
        <v>122</v>
      </c>
      <c r="I74" s="572">
        <f t="shared" si="3"/>
        <v>137</v>
      </c>
      <c r="J74" s="1146"/>
      <c r="K74" s="1147"/>
      <c r="L74" s="1147"/>
      <c r="M74" s="1148"/>
    </row>
    <row r="75" spans="1:14" ht="17.25" customHeight="1" thickBot="1" x14ac:dyDescent="0.25">
      <c r="A75" s="428" t="s">
        <v>5</v>
      </c>
      <c r="B75" s="551" t="s">
        <v>37</v>
      </c>
      <c r="C75" s="1149" t="s">
        <v>116</v>
      </c>
      <c r="D75" s="1150"/>
      <c r="E75" s="1150"/>
      <c r="F75" s="1150"/>
      <c r="G75" s="1150"/>
      <c r="H75" s="1150"/>
      <c r="I75" s="1150"/>
      <c r="J75" s="1150"/>
      <c r="K75" s="1150"/>
      <c r="L75" s="1150"/>
      <c r="M75" s="1151"/>
    </row>
    <row r="76" spans="1:14" ht="42" customHeight="1" x14ac:dyDescent="0.2">
      <c r="A76" s="860" t="s">
        <v>5</v>
      </c>
      <c r="B76" s="859" t="s">
        <v>37</v>
      </c>
      <c r="C76" s="911" t="s">
        <v>5</v>
      </c>
      <c r="D76" s="912" t="s">
        <v>68</v>
      </c>
      <c r="E76" s="914"/>
      <c r="F76" s="578" t="s">
        <v>35</v>
      </c>
      <c r="G76" s="907">
        <v>35.5</v>
      </c>
      <c r="H76" s="908">
        <v>25.5</v>
      </c>
      <c r="I76" s="907">
        <v>25.5</v>
      </c>
      <c r="J76" s="581"/>
      <c r="K76" s="583"/>
      <c r="L76" s="584"/>
      <c r="M76" s="585"/>
      <c r="N76" s="516"/>
    </row>
    <row r="77" spans="1:14" ht="31.5" customHeight="1" x14ac:dyDescent="0.2">
      <c r="A77" s="854"/>
      <c r="B77" s="855"/>
      <c r="C77" s="856"/>
      <c r="D77" s="843" t="s">
        <v>53</v>
      </c>
      <c r="E77" s="915"/>
      <c r="F77" s="588"/>
      <c r="G77" s="846"/>
      <c r="H77" s="263"/>
      <c r="I77" s="846"/>
      <c r="J77" s="108" t="s">
        <v>56</v>
      </c>
      <c r="K77" s="569">
        <v>3</v>
      </c>
      <c r="L77" s="121">
        <v>3</v>
      </c>
      <c r="M77" s="570">
        <v>3</v>
      </c>
      <c r="N77" s="516"/>
    </row>
    <row r="78" spans="1:14" ht="41.25" customHeight="1" x14ac:dyDescent="0.2">
      <c r="A78" s="854"/>
      <c r="B78" s="855"/>
      <c r="C78" s="913"/>
      <c r="D78" s="17" t="s">
        <v>221</v>
      </c>
      <c r="E78" s="362"/>
      <c r="F78" s="909"/>
      <c r="G78" s="848"/>
      <c r="H78" s="100"/>
      <c r="I78" s="848"/>
      <c r="J78" s="472" t="s">
        <v>141</v>
      </c>
      <c r="K78" s="277">
        <v>6</v>
      </c>
      <c r="L78" s="277">
        <v>6</v>
      </c>
      <c r="M78" s="278">
        <v>6</v>
      </c>
    </row>
    <row r="79" spans="1:14" ht="12.75" customHeight="1" x14ac:dyDescent="0.2">
      <c r="A79" s="854"/>
      <c r="B79" s="855"/>
      <c r="C79" s="856"/>
      <c r="D79" s="377" t="s">
        <v>74</v>
      </c>
      <c r="E79" s="916"/>
      <c r="F79" s="105"/>
      <c r="G79" s="4"/>
      <c r="H79" s="6"/>
      <c r="I79" s="4"/>
      <c r="J79" s="91"/>
      <c r="K79" s="76"/>
      <c r="L79" s="233"/>
      <c r="M79" s="106"/>
      <c r="N79" s="516"/>
    </row>
    <row r="80" spans="1:14" ht="24" customHeight="1" x14ac:dyDescent="0.2">
      <c r="A80" s="854"/>
      <c r="B80" s="855"/>
      <c r="C80" s="913"/>
      <c r="D80" s="377" t="s">
        <v>76</v>
      </c>
      <c r="E80" s="916"/>
      <c r="F80" s="105"/>
      <c r="G80" s="4"/>
      <c r="H80" s="6"/>
      <c r="I80" s="4"/>
      <c r="J80" s="91" t="s">
        <v>75</v>
      </c>
      <c r="K80" s="76">
        <v>1</v>
      </c>
      <c r="L80" s="233">
        <v>1</v>
      </c>
      <c r="M80" s="106">
        <v>1</v>
      </c>
      <c r="N80" s="516"/>
    </row>
    <row r="81" spans="1:15" ht="25.5" customHeight="1" x14ac:dyDescent="0.2">
      <c r="A81" s="854"/>
      <c r="B81" s="855"/>
      <c r="C81" s="913"/>
      <c r="D81" s="377" t="s">
        <v>54</v>
      </c>
      <c r="E81" s="916"/>
      <c r="F81" s="105"/>
      <c r="G81" s="4"/>
      <c r="H81" s="174"/>
      <c r="I81" s="4"/>
      <c r="J81" s="91" t="s">
        <v>55</v>
      </c>
      <c r="K81" s="76">
        <v>200</v>
      </c>
      <c r="L81" s="233"/>
      <c r="M81" s="106">
        <v>200</v>
      </c>
      <c r="N81" s="516"/>
    </row>
    <row r="82" spans="1:15" ht="27.75" customHeight="1" x14ac:dyDescent="0.2">
      <c r="A82" s="854"/>
      <c r="B82" s="855"/>
      <c r="C82" s="913"/>
      <c r="D82" s="253" t="s">
        <v>78</v>
      </c>
      <c r="E82" s="916"/>
      <c r="F82" s="910"/>
      <c r="G82" s="846"/>
      <c r="H82" s="263"/>
      <c r="I82" s="846"/>
      <c r="J82" s="108" t="s">
        <v>84</v>
      </c>
      <c r="K82" s="121">
        <v>1</v>
      </c>
      <c r="L82" s="121">
        <v>1</v>
      </c>
      <c r="M82" s="570">
        <v>1</v>
      </c>
      <c r="N82" s="516"/>
    </row>
    <row r="83" spans="1:15" ht="28.5" customHeight="1" x14ac:dyDescent="0.2">
      <c r="A83" s="854"/>
      <c r="B83" s="855"/>
      <c r="C83" s="913"/>
      <c r="D83" s="17" t="s">
        <v>144</v>
      </c>
      <c r="E83" s="362"/>
      <c r="F83" s="909"/>
      <c r="G83" s="275"/>
      <c r="H83" s="281"/>
      <c r="I83" s="275"/>
      <c r="J83" s="272" t="s">
        <v>196</v>
      </c>
      <c r="K83" s="277">
        <v>20</v>
      </c>
      <c r="L83" s="277"/>
      <c r="M83" s="278"/>
      <c r="N83" s="516"/>
    </row>
    <row r="84" spans="1:15" ht="40.5" customHeight="1" x14ac:dyDescent="0.2">
      <c r="A84" s="854"/>
      <c r="B84" s="855"/>
      <c r="C84" s="913"/>
      <c r="D84" s="17" t="s">
        <v>222</v>
      </c>
      <c r="E84" s="362"/>
      <c r="F84" s="909"/>
      <c r="G84" s="275"/>
      <c r="H84" s="281"/>
      <c r="I84" s="275"/>
      <c r="J84" s="272" t="s">
        <v>195</v>
      </c>
      <c r="K84" s="277"/>
      <c r="L84" s="277">
        <v>1</v>
      </c>
      <c r="M84" s="278"/>
      <c r="N84" s="516"/>
    </row>
    <row r="85" spans="1:15" ht="17.25" customHeight="1" thickBot="1" x14ac:dyDescent="0.25">
      <c r="A85" s="878"/>
      <c r="B85" s="879"/>
      <c r="C85" s="880"/>
      <c r="D85" s="881"/>
      <c r="E85" s="882"/>
      <c r="F85" s="883" t="s">
        <v>6</v>
      </c>
      <c r="G85" s="884">
        <f>SUM(G76:G84)</f>
        <v>35.5</v>
      </c>
      <c r="H85" s="884">
        <f t="shared" ref="H85:I85" si="4">SUM(H76:H84)</f>
        <v>25.5</v>
      </c>
      <c r="I85" s="884">
        <f t="shared" si="4"/>
        <v>25.5</v>
      </c>
      <c r="J85" s="885"/>
      <c r="K85" s="886"/>
      <c r="L85" s="887"/>
      <c r="M85" s="888"/>
      <c r="N85" s="668"/>
    </row>
    <row r="86" spans="1:15" ht="15.75" customHeight="1" x14ac:dyDescent="0.2">
      <c r="A86" s="860" t="s">
        <v>5</v>
      </c>
      <c r="B86" s="859" t="s">
        <v>37</v>
      </c>
      <c r="C86" s="911" t="s">
        <v>7</v>
      </c>
      <c r="D86" s="339" t="s">
        <v>100</v>
      </c>
      <c r="E86" s="834"/>
      <c r="F86" s="102" t="s">
        <v>35</v>
      </c>
      <c r="G86" s="4">
        <v>200</v>
      </c>
      <c r="H86" s="4">
        <v>210</v>
      </c>
      <c r="I86" s="4">
        <v>335</v>
      </c>
      <c r="J86" s="340"/>
      <c r="K86" s="285"/>
      <c r="L86" s="284"/>
      <c r="M86" s="600"/>
      <c r="N86" s="861"/>
      <c r="O86" s="491"/>
    </row>
    <row r="87" spans="1:15" ht="13.5" customHeight="1" x14ac:dyDescent="0.2">
      <c r="A87" s="592"/>
      <c r="B87" s="593"/>
      <c r="C87" s="856"/>
      <c r="D87" s="665"/>
      <c r="E87" s="924"/>
      <c r="F87" s="601" t="s">
        <v>115</v>
      </c>
      <c r="G87" s="848">
        <v>20</v>
      </c>
      <c r="H87" s="848"/>
      <c r="I87" s="848"/>
      <c r="J87" s="298"/>
      <c r="K87" s="9"/>
      <c r="L87" s="287"/>
      <c r="M87" s="288"/>
      <c r="N87" s="861"/>
      <c r="O87" s="491"/>
    </row>
    <row r="88" spans="1:15" ht="25.5" customHeight="1" x14ac:dyDescent="0.2">
      <c r="A88" s="592"/>
      <c r="B88" s="593"/>
      <c r="C88" s="856"/>
      <c r="D88" s="1152" t="s">
        <v>93</v>
      </c>
      <c r="E88" s="927" t="s">
        <v>213</v>
      </c>
      <c r="F88" s="1135"/>
      <c r="G88" s="1161"/>
      <c r="H88" s="1161"/>
      <c r="I88" s="1161"/>
      <c r="J88" s="844" t="s">
        <v>105</v>
      </c>
      <c r="K88" s="565">
        <v>5</v>
      </c>
      <c r="L88" s="181">
        <v>5</v>
      </c>
      <c r="M88" s="113">
        <v>6</v>
      </c>
      <c r="N88" s="666"/>
    </row>
    <row r="89" spans="1:15" ht="15" customHeight="1" x14ac:dyDescent="0.2">
      <c r="A89" s="592"/>
      <c r="B89" s="593"/>
      <c r="C89" s="856"/>
      <c r="D89" s="1153"/>
      <c r="E89" s="926" t="s">
        <v>198</v>
      </c>
      <c r="F89" s="1135"/>
      <c r="G89" s="1161"/>
      <c r="H89" s="1161"/>
      <c r="I89" s="1161"/>
      <c r="J89" s="298"/>
      <c r="K89" s="9"/>
      <c r="L89" s="287"/>
      <c r="M89" s="288"/>
      <c r="N89" s="666"/>
    </row>
    <row r="90" spans="1:15" ht="18" customHeight="1" x14ac:dyDescent="0.2">
      <c r="A90" s="854"/>
      <c r="B90" s="855"/>
      <c r="C90" s="856"/>
      <c r="D90" s="1134" t="s">
        <v>188</v>
      </c>
      <c r="E90" s="929" t="s">
        <v>189</v>
      </c>
      <c r="F90" s="1135"/>
      <c r="G90" s="1136"/>
      <c r="H90" s="1136"/>
      <c r="I90" s="1136"/>
      <c r="J90" s="697" t="s">
        <v>227</v>
      </c>
      <c r="K90" s="565">
        <v>1</v>
      </c>
      <c r="L90" s="565"/>
      <c r="M90" s="113"/>
      <c r="N90" s="516"/>
    </row>
    <row r="91" spans="1:15" ht="15.75" customHeight="1" x14ac:dyDescent="0.2">
      <c r="A91" s="592"/>
      <c r="B91" s="593"/>
      <c r="C91" s="856"/>
      <c r="D91" s="1134"/>
      <c r="E91" s="928" t="s">
        <v>198</v>
      </c>
      <c r="F91" s="1135"/>
      <c r="G91" s="1137"/>
      <c r="H91" s="1137"/>
      <c r="I91" s="1137"/>
      <c r="J91" s="695"/>
      <c r="K91" s="696"/>
      <c r="L91" s="9"/>
      <c r="M91" s="288"/>
      <c r="N91" s="516"/>
    </row>
    <row r="92" spans="1:15" ht="42.75" customHeight="1" x14ac:dyDescent="0.2">
      <c r="A92" s="854"/>
      <c r="B92" s="855"/>
      <c r="C92" s="913"/>
      <c r="D92" s="17" t="s">
        <v>199</v>
      </c>
      <c r="E92" s="925" t="s">
        <v>198</v>
      </c>
      <c r="F92" s="692"/>
      <c r="G92" s="667"/>
      <c r="H92" s="685"/>
      <c r="I92" s="667"/>
      <c r="J92" s="108" t="s">
        <v>142</v>
      </c>
      <c r="K92" s="303"/>
      <c r="L92" s="303"/>
      <c r="M92" s="278">
        <v>1</v>
      </c>
      <c r="N92" s="666"/>
    </row>
    <row r="93" spans="1:15" ht="30" customHeight="1" x14ac:dyDescent="0.2">
      <c r="A93" s="592"/>
      <c r="B93" s="593"/>
      <c r="C93" s="856"/>
      <c r="D93" s="405" t="s">
        <v>187</v>
      </c>
      <c r="E93" s="930" t="s">
        <v>211</v>
      </c>
      <c r="F93" s="858"/>
      <c r="G93" s="848"/>
      <c r="H93" s="848"/>
      <c r="I93" s="848"/>
      <c r="J93" s="298" t="s">
        <v>186</v>
      </c>
      <c r="K93" s="287"/>
      <c r="L93" s="287"/>
      <c r="M93" s="288">
        <v>1</v>
      </c>
      <c r="N93" s="516"/>
    </row>
    <row r="94" spans="1:15" ht="17.25" customHeight="1" thickBot="1" x14ac:dyDescent="0.25">
      <c r="A94" s="878"/>
      <c r="B94" s="879"/>
      <c r="C94" s="880"/>
      <c r="D94" s="881"/>
      <c r="E94" s="882"/>
      <c r="F94" s="883" t="s">
        <v>6</v>
      </c>
      <c r="G94" s="884">
        <f>SUM(G86:G93)</f>
        <v>220</v>
      </c>
      <c r="H94" s="884">
        <f t="shared" ref="H94:I94" si="5">SUM(H86:H93)</f>
        <v>210</v>
      </c>
      <c r="I94" s="884">
        <f t="shared" si="5"/>
        <v>335</v>
      </c>
      <c r="J94" s="885"/>
      <c r="K94" s="886"/>
      <c r="L94" s="887"/>
      <c r="M94" s="888"/>
      <c r="N94" s="668"/>
    </row>
    <row r="95" spans="1:15" ht="14.25" customHeight="1" thickBot="1" x14ac:dyDescent="0.25">
      <c r="A95" s="423" t="s">
        <v>5</v>
      </c>
      <c r="B95" s="424" t="s">
        <v>37</v>
      </c>
      <c r="C95" s="1145" t="s">
        <v>8</v>
      </c>
      <c r="D95" s="985"/>
      <c r="E95" s="985"/>
      <c r="F95" s="985"/>
      <c r="G95" s="550">
        <f>G94+G85</f>
        <v>255.5</v>
      </c>
      <c r="H95" s="550">
        <f t="shared" ref="H95:I95" si="6">H94+H85</f>
        <v>235.5</v>
      </c>
      <c r="I95" s="550">
        <f t="shared" si="6"/>
        <v>360.5</v>
      </c>
      <c r="J95" s="986"/>
      <c r="K95" s="987"/>
      <c r="L95" s="987"/>
      <c r="M95" s="988"/>
    </row>
    <row r="96" spans="1:15" ht="14.25" customHeight="1" thickBot="1" x14ac:dyDescent="0.25">
      <c r="A96" s="428" t="s">
        <v>5</v>
      </c>
      <c r="B96" s="989" t="s">
        <v>9</v>
      </c>
      <c r="C96" s="990"/>
      <c r="D96" s="990"/>
      <c r="E96" s="990"/>
      <c r="F96" s="990"/>
      <c r="G96" s="603">
        <f>G95+G74+G65</f>
        <v>901.2</v>
      </c>
      <c r="H96" s="603">
        <f>H95+H74+H65</f>
        <v>871.3</v>
      </c>
      <c r="I96" s="603">
        <f>I95+I74+I65</f>
        <v>776.2</v>
      </c>
      <c r="J96" s="1141"/>
      <c r="K96" s="991"/>
      <c r="L96" s="991"/>
      <c r="M96" s="992"/>
    </row>
    <row r="97" spans="1:16" ht="14.25" customHeight="1" thickBot="1" x14ac:dyDescent="0.25">
      <c r="A97" s="432" t="s">
        <v>5</v>
      </c>
      <c r="B97" s="993" t="s">
        <v>146</v>
      </c>
      <c r="C97" s="994"/>
      <c r="D97" s="994"/>
      <c r="E97" s="994"/>
      <c r="F97" s="994"/>
      <c r="G97" s="604">
        <f>G96</f>
        <v>901.2</v>
      </c>
      <c r="H97" s="604">
        <f t="shared" ref="H97:I97" si="7">H96</f>
        <v>871.3</v>
      </c>
      <c r="I97" s="604">
        <f t="shared" si="7"/>
        <v>776.2</v>
      </c>
      <c r="J97" s="1142"/>
      <c r="K97" s="995"/>
      <c r="L97" s="995"/>
      <c r="M97" s="996"/>
    </row>
    <row r="98" spans="1:16" s="90" customFormat="1" ht="14.25" customHeight="1" x14ac:dyDescent="0.2">
      <c r="A98" s="1143"/>
      <c r="B98" s="1144"/>
      <c r="C98" s="1144"/>
      <c r="D98" s="1144"/>
      <c r="E98" s="1144"/>
      <c r="F98" s="1144"/>
      <c r="G98" s="1144"/>
      <c r="H98" s="1144"/>
      <c r="I98" s="1144"/>
      <c r="J98" s="218"/>
      <c r="K98" s="218"/>
      <c r="L98" s="218"/>
      <c r="M98" s="218"/>
      <c r="N98" s="218"/>
    </row>
    <row r="99" spans="1:16" s="475" customFormat="1" ht="17.25" customHeight="1" x14ac:dyDescent="0.2">
      <c r="A99" s="931"/>
      <c r="B99" s="931"/>
      <c r="C99" s="931"/>
      <c r="D99" s="931"/>
      <c r="E99" s="931"/>
      <c r="F99" s="931"/>
      <c r="G99" s="931"/>
      <c r="H99" s="931"/>
      <c r="I99" s="931"/>
      <c r="J99" s="931"/>
      <c r="K99" s="931"/>
      <c r="L99" s="931"/>
      <c r="M99" s="931"/>
    </row>
    <row r="100" spans="1:16" s="90" customFormat="1" ht="14.25" customHeight="1" thickBot="1" x14ac:dyDescent="0.25">
      <c r="A100" s="970" t="s">
        <v>13</v>
      </c>
      <c r="B100" s="970"/>
      <c r="C100" s="970"/>
      <c r="D100" s="970"/>
      <c r="E100" s="970"/>
      <c r="F100" s="970"/>
      <c r="G100" s="436"/>
      <c r="H100" s="436"/>
      <c r="I100" s="436"/>
      <c r="J100" s="437"/>
      <c r="K100" s="437"/>
      <c r="L100" s="437"/>
      <c r="M100" s="437"/>
      <c r="N100" s="475"/>
      <c r="O100" s="475"/>
      <c r="P100" s="475"/>
    </row>
    <row r="101" spans="1:16" ht="54.75" customHeight="1" thickBot="1" x14ac:dyDescent="0.25">
      <c r="A101" s="971" t="s">
        <v>10</v>
      </c>
      <c r="B101" s="972"/>
      <c r="C101" s="972"/>
      <c r="D101" s="972"/>
      <c r="E101" s="972"/>
      <c r="F101" s="973"/>
      <c r="G101" s="730" t="s">
        <v>172</v>
      </c>
      <c r="H101" s="730" t="s">
        <v>131</v>
      </c>
      <c r="I101" s="730" t="s">
        <v>173</v>
      </c>
    </row>
    <row r="102" spans="1:16" ht="14.25" customHeight="1" x14ac:dyDescent="0.2">
      <c r="A102" s="974" t="s">
        <v>14</v>
      </c>
      <c r="B102" s="975"/>
      <c r="C102" s="975"/>
      <c r="D102" s="975"/>
      <c r="E102" s="975"/>
      <c r="F102" s="976"/>
      <c r="G102" s="605">
        <f>G103+G107+G108</f>
        <v>901.2</v>
      </c>
      <c r="H102" s="605">
        <f>H103+H107+H108</f>
        <v>752.3</v>
      </c>
      <c r="I102" s="605">
        <f>I103+I107+I108</f>
        <v>776.2</v>
      </c>
    </row>
    <row r="103" spans="1:16" ht="14.25" customHeight="1" x14ac:dyDescent="0.2">
      <c r="A103" s="977" t="s">
        <v>104</v>
      </c>
      <c r="B103" s="978"/>
      <c r="C103" s="978"/>
      <c r="D103" s="978"/>
      <c r="E103" s="978"/>
      <c r="F103" s="979"/>
      <c r="G103" s="602">
        <f>G104+G105+G106</f>
        <v>396.7</v>
      </c>
      <c r="H103" s="602">
        <f>H104+H105+H106</f>
        <v>752.3</v>
      </c>
      <c r="I103" s="602">
        <f>I104+I105+I106</f>
        <v>776.2</v>
      </c>
    </row>
    <row r="104" spans="1:16" ht="14.25" customHeight="1" x14ac:dyDescent="0.2">
      <c r="A104" s="980" t="s">
        <v>168</v>
      </c>
      <c r="B104" s="981"/>
      <c r="C104" s="981"/>
      <c r="D104" s="981"/>
      <c r="E104" s="981"/>
      <c r="F104" s="982"/>
      <c r="G104" s="606">
        <f>SUMIF(F16:F95,"SB",G16:G95)</f>
        <v>396.7</v>
      </c>
      <c r="H104" s="606">
        <f>SUMIF(F16:F95,"SB",H16:H95)</f>
        <v>752.3</v>
      </c>
      <c r="I104" s="606">
        <f>SUMIF(F16:F95,"SB",I16:I95)</f>
        <v>776.2</v>
      </c>
      <c r="J104" s="448"/>
    </row>
    <row r="105" spans="1:16" ht="24" customHeight="1" x14ac:dyDescent="0.2">
      <c r="A105" s="1005" t="s">
        <v>169</v>
      </c>
      <c r="B105" s="1006"/>
      <c r="C105" s="1006"/>
      <c r="D105" s="1006"/>
      <c r="E105" s="1006"/>
      <c r="F105" s="1007"/>
      <c r="G105" s="449">
        <f>SUMIF(F16:F93,"SB(ES)",G16:G93)</f>
        <v>0</v>
      </c>
      <c r="H105" s="607">
        <f>SUMIF(F16:F93,"SB(ES)",H16:H93)</f>
        <v>0</v>
      </c>
      <c r="I105" s="607">
        <f>SUMIF(F16:F93,"SB(ES)",I16:I93)</f>
        <v>0</v>
      </c>
      <c r="J105" s="448"/>
    </row>
    <row r="106" spans="1:16" ht="14.25" customHeight="1" x14ac:dyDescent="0.2">
      <c r="A106" s="1005" t="s">
        <v>170</v>
      </c>
      <c r="B106" s="1006"/>
      <c r="C106" s="1006"/>
      <c r="D106" s="1006"/>
      <c r="E106" s="1006"/>
      <c r="F106" s="1007"/>
      <c r="G106" s="449">
        <f>SUMIF(F18:F97,"SB(VB)",G18:G97)</f>
        <v>0</v>
      </c>
      <c r="H106" s="607">
        <f>SUMIF(F18:F97,"SB(VB)",H18:H97)</f>
        <v>0</v>
      </c>
      <c r="I106" s="607">
        <f>SUMIF(F18:F97,"SB(VB)",I18:I97)</f>
        <v>0</v>
      </c>
      <c r="J106" s="448"/>
    </row>
    <row r="107" spans="1:16" ht="14.25" customHeight="1" x14ac:dyDescent="0.2">
      <c r="A107" s="1008" t="s">
        <v>171</v>
      </c>
      <c r="B107" s="1009"/>
      <c r="C107" s="1009"/>
      <c r="D107" s="1009"/>
      <c r="E107" s="1009"/>
      <c r="F107" s="1010"/>
      <c r="G107" s="608">
        <f>SUMIF(F9:F97,"SB(L)",G9:G97)</f>
        <v>45.1</v>
      </c>
      <c r="H107" s="608">
        <f>SUMIF(F9:F97,"SB(L)",H9:H97)</f>
        <v>0</v>
      </c>
      <c r="I107" s="608">
        <f>SUMIF(F9:F97,"SB(L)",I9:I97)</f>
        <v>0</v>
      </c>
      <c r="J107" s="448"/>
    </row>
    <row r="108" spans="1:16" ht="14.25" customHeight="1" x14ac:dyDescent="0.2">
      <c r="A108" s="1008" t="s">
        <v>176</v>
      </c>
      <c r="B108" s="1009"/>
      <c r="C108" s="1009"/>
      <c r="D108" s="1009"/>
      <c r="E108" s="1009"/>
      <c r="F108" s="1010"/>
      <c r="G108" s="608">
        <f>SUMIF(F7:F97,"SB(ŽPL)",G7:G97)</f>
        <v>459.4</v>
      </c>
      <c r="H108" s="608">
        <f>SUMIF(F6:F97,"SB(ŽPL)",H6:H97)</f>
        <v>0</v>
      </c>
      <c r="I108" s="608">
        <f>SUMIF(F6:F97,"SB(ŽPL)",I6:I97)</f>
        <v>0</v>
      </c>
      <c r="J108" s="609"/>
    </row>
    <row r="109" spans="1:16" ht="14.25" customHeight="1" x14ac:dyDescent="0.2">
      <c r="A109" s="1131" t="s">
        <v>15</v>
      </c>
      <c r="B109" s="1132"/>
      <c r="C109" s="1132"/>
      <c r="D109" s="1132"/>
      <c r="E109" s="1132"/>
      <c r="F109" s="1133"/>
      <c r="G109" s="610">
        <f>SUM(G111:G113)</f>
        <v>0</v>
      </c>
      <c r="H109" s="610">
        <f>SUM(H111:H113)</f>
        <v>119</v>
      </c>
      <c r="I109" s="610">
        <f>SUM(I111:I113)</f>
        <v>0</v>
      </c>
    </row>
    <row r="110" spans="1:16" ht="14.25" customHeight="1" x14ac:dyDescent="0.2">
      <c r="A110" s="1005" t="s">
        <v>177</v>
      </c>
      <c r="B110" s="1006"/>
      <c r="C110" s="1006"/>
      <c r="D110" s="1006"/>
      <c r="E110" s="1006"/>
      <c r="F110" s="1007"/>
      <c r="G110" s="606">
        <f>SUMIF(F11:F98,"ES)",G11:G98)</f>
        <v>0</v>
      </c>
      <c r="H110" s="606">
        <f>SUMIF(F11:F98,"ES)",H11:H98)</f>
        <v>0</v>
      </c>
      <c r="I110" s="606">
        <f>SUMIF(F11:F98,"ES)",I11:I98)</f>
        <v>0</v>
      </c>
      <c r="J110" s="448"/>
    </row>
    <row r="111" spans="1:16" ht="14.25" customHeight="1" x14ac:dyDescent="0.2">
      <c r="A111" s="1122" t="s">
        <v>178</v>
      </c>
      <c r="B111" s="1123"/>
      <c r="C111" s="1123"/>
      <c r="D111" s="1123"/>
      <c r="E111" s="1123"/>
      <c r="F111" s="1124"/>
      <c r="G111" s="606">
        <f>SUMIF(F6:F97,"KVJUD",G6:G97)</f>
        <v>0</v>
      </c>
      <c r="H111" s="606">
        <f>SUMIF(F6:F97,"KVJUD",H6:H97)</f>
        <v>0</v>
      </c>
      <c r="I111" s="606">
        <f>SUMIF(F6:F97,"KVJUD",I6:I97)</f>
        <v>0</v>
      </c>
    </row>
    <row r="112" spans="1:16" ht="14.25" customHeight="1" x14ac:dyDescent="0.2">
      <c r="A112" s="1122" t="s">
        <v>179</v>
      </c>
      <c r="B112" s="1123"/>
      <c r="C112" s="1123"/>
      <c r="D112" s="1123"/>
      <c r="E112" s="1123"/>
      <c r="F112" s="1124"/>
      <c r="G112" s="606">
        <f>SUMIF(F6:F97,"Kt",G6:G97)</f>
        <v>0</v>
      </c>
      <c r="H112" s="606">
        <f>SUMIF(F6:F97,"Kt",H6:H97)</f>
        <v>0</v>
      </c>
      <c r="I112" s="606">
        <f>SUMIF(F6:F97,"Kt",I6:I97)</f>
        <v>0</v>
      </c>
    </row>
    <row r="113" spans="1:16" ht="14.25" customHeight="1" x14ac:dyDescent="0.2">
      <c r="A113" s="1125" t="s">
        <v>180</v>
      </c>
      <c r="B113" s="1126"/>
      <c r="C113" s="1126"/>
      <c r="D113" s="1126"/>
      <c r="E113" s="1126"/>
      <c r="F113" s="1127"/>
      <c r="G113" s="606">
        <f>SUMIF(F6:F97,"LRVB",G6:G97)</f>
        <v>0</v>
      </c>
      <c r="H113" s="606">
        <f>SUMIF(F6:F97,"LRVB",H6:H97)</f>
        <v>119</v>
      </c>
      <c r="I113" s="606">
        <f>SUMIF(F6:F97,"LRVB",I6:I97)</f>
        <v>0</v>
      </c>
    </row>
    <row r="114" spans="1:16" ht="14.25" customHeight="1" thickBot="1" x14ac:dyDescent="0.25">
      <c r="A114" s="1128" t="s">
        <v>16</v>
      </c>
      <c r="B114" s="1129"/>
      <c r="C114" s="1129"/>
      <c r="D114" s="1129"/>
      <c r="E114" s="1129"/>
      <c r="F114" s="1130"/>
      <c r="G114" s="504">
        <f>G109+G102</f>
        <v>901.2</v>
      </c>
      <c r="H114" s="504">
        <f>H109+H102</f>
        <v>871.3</v>
      </c>
      <c r="I114" s="504">
        <f>I109+I102</f>
        <v>776.2</v>
      </c>
      <c r="J114" s="96"/>
      <c r="K114" s="96"/>
      <c r="L114" s="96"/>
      <c r="M114" s="96"/>
    </row>
    <row r="115" spans="1:16" s="476" customFormat="1" x14ac:dyDescent="0.2">
      <c r="A115" s="96"/>
      <c r="B115" s="96"/>
      <c r="C115" s="96"/>
      <c r="D115" s="96"/>
      <c r="E115" s="96"/>
      <c r="G115" s="611"/>
      <c r="H115" s="611"/>
      <c r="I115" s="611"/>
      <c r="K115" s="96"/>
      <c r="L115" s="96"/>
      <c r="M115" s="96"/>
      <c r="O115" s="96"/>
      <c r="P115" s="96"/>
    </row>
    <row r="116" spans="1:16" s="476" customFormat="1" x14ac:dyDescent="0.2">
      <c r="A116" s="92"/>
      <c r="B116" s="92"/>
      <c r="C116" s="92"/>
      <c r="D116" s="92"/>
      <c r="E116" s="93"/>
      <c r="F116" s="612"/>
      <c r="G116" s="613"/>
      <c r="H116" s="613"/>
      <c r="I116" s="613"/>
      <c r="J116" s="614"/>
      <c r="K116" s="92"/>
      <c r="L116" s="92"/>
      <c r="M116" s="92"/>
      <c r="O116" s="96"/>
      <c r="P116" s="96"/>
    </row>
    <row r="117" spans="1:16" s="476" customFormat="1" x14ac:dyDescent="0.2">
      <c r="A117" s="92"/>
      <c r="B117" s="92"/>
      <c r="C117" s="92"/>
      <c r="D117" s="92"/>
      <c r="E117" s="93"/>
      <c r="F117" s="1200" t="s">
        <v>223</v>
      </c>
      <c r="G117" s="1200"/>
      <c r="H117" s="1200"/>
      <c r="I117" s="1200"/>
      <c r="J117" s="475"/>
      <c r="K117" s="92"/>
      <c r="L117" s="92"/>
      <c r="M117" s="92"/>
      <c r="O117" s="96"/>
      <c r="P117" s="96"/>
    </row>
    <row r="118" spans="1:16" s="476" customFormat="1" x14ac:dyDescent="0.2">
      <c r="A118" s="92"/>
      <c r="B118" s="92"/>
      <c r="C118" s="92"/>
      <c r="D118" s="92"/>
      <c r="E118" s="93"/>
      <c r="F118" s="612"/>
      <c r="G118" s="475"/>
      <c r="H118" s="475"/>
      <c r="I118" s="475"/>
      <c r="J118" s="475"/>
      <c r="K118" s="92"/>
      <c r="L118" s="92"/>
      <c r="M118" s="92"/>
      <c r="O118" s="96"/>
      <c r="P118" s="96"/>
    </row>
    <row r="119" spans="1:16" s="476" customFormat="1" x14ac:dyDescent="0.2">
      <c r="A119" s="92"/>
      <c r="B119" s="92"/>
      <c r="C119" s="92"/>
      <c r="D119" s="92"/>
      <c r="E119" s="93"/>
      <c r="F119" s="95"/>
      <c r="G119" s="615"/>
      <c r="H119" s="615"/>
      <c r="I119" s="615"/>
      <c r="J119" s="92"/>
      <c r="K119" s="92"/>
      <c r="L119" s="92"/>
      <c r="M119" s="92"/>
      <c r="O119" s="96"/>
      <c r="P119" s="96"/>
    </row>
  </sheetData>
  <mergeCells count="124">
    <mergeCell ref="F117:I117"/>
    <mergeCell ref="D5:J5"/>
    <mergeCell ref="A6:M6"/>
    <mergeCell ref="A7:M7"/>
    <mergeCell ref="J8:M8"/>
    <mergeCell ref="A9:A11"/>
    <mergeCell ref="B9:B11"/>
    <mergeCell ref="C9:C11"/>
    <mergeCell ref="D9:D11"/>
    <mergeCell ref="I9:I11"/>
    <mergeCell ref="J9:M9"/>
    <mergeCell ref="J10:J11"/>
    <mergeCell ref="K10:M10"/>
    <mergeCell ref="A12:M12"/>
    <mergeCell ref="A13:M13"/>
    <mergeCell ref="E9:E11"/>
    <mergeCell ref="F9:F11"/>
    <mergeCell ref="G9:G11"/>
    <mergeCell ref="H9:H11"/>
    <mergeCell ref="D23:D24"/>
    <mergeCell ref="A25:A26"/>
    <mergeCell ref="B25:B26"/>
    <mergeCell ref="C25:C26"/>
    <mergeCell ref="D25:D26"/>
    <mergeCell ref="B14:M14"/>
    <mergeCell ref="C15:M15"/>
    <mergeCell ref="D18:D20"/>
    <mergeCell ref="J18:J20"/>
    <mergeCell ref="D21:D22"/>
    <mergeCell ref="E21:E22"/>
    <mergeCell ref="A29:A30"/>
    <mergeCell ref="B29:B30"/>
    <mergeCell ref="C29:C30"/>
    <mergeCell ref="D29:D30"/>
    <mergeCell ref="E29:E30"/>
    <mergeCell ref="E25:E26"/>
    <mergeCell ref="A27:A28"/>
    <mergeCell ref="B27:B28"/>
    <mergeCell ref="C27:C28"/>
    <mergeCell ref="D27:D28"/>
    <mergeCell ref="E27:E28"/>
    <mergeCell ref="A35:A38"/>
    <mergeCell ref="B35:B38"/>
    <mergeCell ref="C35:C38"/>
    <mergeCell ref="D35:D37"/>
    <mergeCell ref="E35:E38"/>
    <mergeCell ref="H31:H32"/>
    <mergeCell ref="I31:I32"/>
    <mergeCell ref="N31:O31"/>
    <mergeCell ref="A33:A34"/>
    <mergeCell ref="B33:B34"/>
    <mergeCell ref="C33:C34"/>
    <mergeCell ref="D33:D34"/>
    <mergeCell ref="E33:E34"/>
    <mergeCell ref="D31:D32"/>
    <mergeCell ref="F31:F32"/>
    <mergeCell ref="G31:G32"/>
    <mergeCell ref="J41:J42"/>
    <mergeCell ref="A41:A42"/>
    <mergeCell ref="B41:B42"/>
    <mergeCell ref="C41:C42"/>
    <mergeCell ref="D41:D42"/>
    <mergeCell ref="E41:E42"/>
    <mergeCell ref="A39:A40"/>
    <mergeCell ref="B39:B40"/>
    <mergeCell ref="C39:C40"/>
    <mergeCell ref="D39:D40"/>
    <mergeCell ref="E39:E40"/>
    <mergeCell ref="D53:D54"/>
    <mergeCell ref="A61:A63"/>
    <mergeCell ref="B61:B63"/>
    <mergeCell ref="C61:C63"/>
    <mergeCell ref="E61:E63"/>
    <mergeCell ref="A44:A49"/>
    <mergeCell ref="B44:B49"/>
    <mergeCell ref="C44:C49"/>
    <mergeCell ref="D48:D49"/>
    <mergeCell ref="E48:E49"/>
    <mergeCell ref="D50:D51"/>
    <mergeCell ref="F88:F89"/>
    <mergeCell ref="C65:F65"/>
    <mergeCell ref="J65:M65"/>
    <mergeCell ref="C66:M66"/>
    <mergeCell ref="A68:A69"/>
    <mergeCell ref="B68:B69"/>
    <mergeCell ref="C68:C69"/>
    <mergeCell ref="D68:D69"/>
    <mergeCell ref="E68:E69"/>
    <mergeCell ref="G88:G89"/>
    <mergeCell ref="H88:H89"/>
    <mergeCell ref="I88:I89"/>
    <mergeCell ref="D90:D91"/>
    <mergeCell ref="F90:F91"/>
    <mergeCell ref="G90:G91"/>
    <mergeCell ref="H90:H91"/>
    <mergeCell ref="I90:I91"/>
    <mergeCell ref="C74:F74"/>
    <mergeCell ref="I1:M1"/>
    <mergeCell ref="I2:J2"/>
    <mergeCell ref="A111:F111"/>
    <mergeCell ref="A100:F100"/>
    <mergeCell ref="A101:F101"/>
    <mergeCell ref="A102:F102"/>
    <mergeCell ref="A103:F103"/>
    <mergeCell ref="A104:F104"/>
    <mergeCell ref="J95:M95"/>
    <mergeCell ref="B96:F96"/>
    <mergeCell ref="J96:M96"/>
    <mergeCell ref="B97:F97"/>
    <mergeCell ref="J97:M97"/>
    <mergeCell ref="A98:I98"/>
    <mergeCell ref="C95:F95"/>
    <mergeCell ref="J74:M74"/>
    <mergeCell ref="C75:M75"/>
    <mergeCell ref="D88:D89"/>
    <mergeCell ref="A112:F112"/>
    <mergeCell ref="A113:F113"/>
    <mergeCell ref="A114:F114"/>
    <mergeCell ref="A105:F105"/>
    <mergeCell ref="A106:F106"/>
    <mergeCell ref="A107:F107"/>
    <mergeCell ref="A108:F108"/>
    <mergeCell ref="A109:F109"/>
    <mergeCell ref="A110:F110"/>
  </mergeCells>
  <printOptions horizontalCentered="1"/>
  <pageMargins left="0.78740157480314965" right="0.39370078740157483" top="0.39370078740157483" bottom="0.39370078740157483" header="0" footer="0"/>
  <pageSetup paperSize="9" scale="69" orientation="portrait" r:id="rId1"/>
  <rowBreaks count="2" manualBreakCount="2">
    <brk id="59" max="12" man="1"/>
    <brk id="99" max="1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26"/>
  <sheetViews>
    <sheetView zoomScaleNormal="100" zoomScaleSheetLayoutView="100" workbookViewId="0">
      <selection activeCell="Y20" sqref="Y19:Y20"/>
    </sheetView>
  </sheetViews>
  <sheetFormatPr defaultColWidth="9.140625" defaultRowHeight="12.75" x14ac:dyDescent="0.2"/>
  <cols>
    <col min="1" max="3" width="2.85546875" style="92" customWidth="1"/>
    <col min="4" max="4" width="2.7109375" style="92" customWidth="1"/>
    <col min="5" max="5" width="37.42578125" style="92" customWidth="1"/>
    <col min="6" max="6" width="5" style="93" customWidth="1"/>
    <col min="7" max="7" width="11.5703125" style="94" customWidth="1"/>
    <col min="8" max="8" width="7.85546875" style="95" customWidth="1"/>
    <col min="9" max="9" width="9.28515625" style="92" customWidth="1"/>
    <col min="10" max="10" width="10.28515625" style="92" customWidth="1"/>
    <col min="11" max="12" width="8.85546875" style="92" customWidth="1"/>
    <col min="13" max="13" width="30.5703125" style="92" customWidth="1"/>
    <col min="14" max="17" width="4.28515625" style="92" customWidth="1"/>
    <col min="18" max="16384" width="9.140625" style="96"/>
  </cols>
  <sheetData>
    <row r="1" spans="1:17" s="474" customFormat="1" ht="14.25" customHeight="1" x14ac:dyDescent="0.25">
      <c r="M1" s="1269" t="s">
        <v>91</v>
      </c>
      <c r="N1" s="1270"/>
      <c r="O1" s="1270"/>
      <c r="P1" s="1270"/>
      <c r="Q1" s="1270"/>
    </row>
    <row r="2" spans="1:17" s="92" customFormat="1" ht="15" customHeight="1" x14ac:dyDescent="0.2">
      <c r="A2" s="473"/>
      <c r="B2" s="473"/>
      <c r="C2" s="473"/>
      <c r="D2" s="473"/>
      <c r="E2" s="1081" t="s">
        <v>175</v>
      </c>
      <c r="F2" s="1081"/>
      <c r="G2" s="1081"/>
      <c r="H2" s="1081"/>
      <c r="I2" s="1081"/>
      <c r="J2" s="1081"/>
      <c r="K2" s="1081"/>
      <c r="L2" s="1081"/>
      <c r="M2" s="1081"/>
      <c r="N2" s="616"/>
      <c r="O2" s="473"/>
      <c r="P2" s="473"/>
      <c r="Q2" s="473"/>
    </row>
    <row r="3" spans="1:17" ht="14.25" x14ac:dyDescent="0.2">
      <c r="A3" s="1083" t="s">
        <v>41</v>
      </c>
      <c r="B3" s="1083"/>
      <c r="C3" s="1083"/>
      <c r="D3" s="1083"/>
      <c r="E3" s="1083"/>
      <c r="F3" s="1083"/>
      <c r="G3" s="1083"/>
      <c r="H3" s="1083"/>
      <c r="I3" s="1083"/>
      <c r="J3" s="1083"/>
      <c r="K3" s="1083"/>
      <c r="L3" s="1083"/>
      <c r="M3" s="1083"/>
      <c r="N3" s="1083"/>
      <c r="O3" s="1083"/>
      <c r="P3" s="1083"/>
      <c r="Q3" s="1083"/>
    </row>
    <row r="4" spans="1:17" ht="15" x14ac:dyDescent="0.2">
      <c r="A4" s="1084" t="s">
        <v>31</v>
      </c>
      <c r="B4" s="1084"/>
      <c r="C4" s="1084"/>
      <c r="D4" s="1084"/>
      <c r="E4" s="1084"/>
      <c r="F4" s="1084"/>
      <c r="G4" s="1084"/>
      <c r="H4" s="1084"/>
      <c r="I4" s="1084"/>
      <c r="J4" s="1084"/>
      <c r="K4" s="1084"/>
      <c r="L4" s="1084"/>
      <c r="M4" s="1084"/>
      <c r="N4" s="1084"/>
      <c r="O4" s="1084"/>
      <c r="P4" s="1084"/>
      <c r="Q4" s="1084"/>
    </row>
    <row r="5" spans="1:17" ht="15.75" customHeight="1" thickBot="1" x14ac:dyDescent="0.25">
      <c r="M5" s="1201" t="s">
        <v>80</v>
      </c>
      <c r="N5" s="1201"/>
      <c r="O5" s="1201"/>
      <c r="P5" s="1201"/>
      <c r="Q5" s="1202"/>
    </row>
    <row r="6" spans="1:17" s="469" customFormat="1" ht="36.75" customHeight="1" x14ac:dyDescent="0.2">
      <c r="A6" s="1203" t="s">
        <v>32</v>
      </c>
      <c r="B6" s="1206" t="s">
        <v>0</v>
      </c>
      <c r="C6" s="1206" t="s">
        <v>1</v>
      </c>
      <c r="D6" s="1206" t="s">
        <v>36</v>
      </c>
      <c r="E6" s="1209" t="s">
        <v>12</v>
      </c>
      <c r="F6" s="1223" t="s">
        <v>2</v>
      </c>
      <c r="G6" s="1271" t="s">
        <v>33</v>
      </c>
      <c r="H6" s="1226" t="s">
        <v>4</v>
      </c>
      <c r="I6" s="1212" t="s">
        <v>191</v>
      </c>
      <c r="J6" s="1212" t="s">
        <v>172</v>
      </c>
      <c r="K6" s="1212" t="s">
        <v>131</v>
      </c>
      <c r="L6" s="1212" t="s">
        <v>173</v>
      </c>
      <c r="M6" s="960" t="s">
        <v>11</v>
      </c>
      <c r="N6" s="961"/>
      <c r="O6" s="961"/>
      <c r="P6" s="961"/>
      <c r="Q6" s="1215"/>
    </row>
    <row r="7" spans="1:17" s="469" customFormat="1" ht="18.75" customHeight="1" x14ac:dyDescent="0.2">
      <c r="A7" s="1204"/>
      <c r="B7" s="1207"/>
      <c r="C7" s="1207"/>
      <c r="D7" s="1207"/>
      <c r="E7" s="1210"/>
      <c r="F7" s="1224"/>
      <c r="G7" s="1272"/>
      <c r="H7" s="1227"/>
      <c r="I7" s="1213"/>
      <c r="J7" s="1213"/>
      <c r="K7" s="1213"/>
      <c r="L7" s="1213"/>
      <c r="M7" s="1108" t="s">
        <v>12</v>
      </c>
      <c r="N7" s="962"/>
      <c r="O7" s="962"/>
      <c r="P7" s="962"/>
      <c r="Q7" s="1216"/>
    </row>
    <row r="8" spans="1:17" s="469" customFormat="1" ht="69.75" customHeight="1" thickBot="1" x14ac:dyDescent="0.25">
      <c r="A8" s="1205"/>
      <c r="B8" s="1208"/>
      <c r="C8" s="1208"/>
      <c r="D8" s="1208"/>
      <c r="E8" s="1211"/>
      <c r="F8" s="1225"/>
      <c r="G8" s="1273"/>
      <c r="H8" s="1228"/>
      <c r="I8" s="1214"/>
      <c r="J8" s="1214"/>
      <c r="K8" s="1214"/>
      <c r="L8" s="1214"/>
      <c r="M8" s="1109"/>
      <c r="N8" s="470" t="s">
        <v>87</v>
      </c>
      <c r="O8" s="470" t="s">
        <v>107</v>
      </c>
      <c r="P8" s="470" t="s">
        <v>132</v>
      </c>
      <c r="Q8" s="471" t="s">
        <v>174</v>
      </c>
    </row>
    <row r="9" spans="1:17" s="478" customFormat="1" ht="15" customHeight="1" x14ac:dyDescent="0.2">
      <c r="A9" s="1217" t="s">
        <v>57</v>
      </c>
      <c r="B9" s="1218"/>
      <c r="C9" s="1218"/>
      <c r="D9" s="1218"/>
      <c r="E9" s="1218"/>
      <c r="F9" s="1218"/>
      <c r="G9" s="1218"/>
      <c r="H9" s="1218"/>
      <c r="I9" s="1218"/>
      <c r="J9" s="1218"/>
      <c r="K9" s="1218"/>
      <c r="L9" s="1218"/>
      <c r="M9" s="1218"/>
      <c r="N9" s="1218"/>
      <c r="O9" s="1218"/>
      <c r="P9" s="1218"/>
      <c r="Q9" s="1219"/>
    </row>
    <row r="10" spans="1:17" s="478" customFormat="1" ht="13.5" customHeight="1" x14ac:dyDescent="0.2">
      <c r="A10" s="1220" t="s">
        <v>42</v>
      </c>
      <c r="B10" s="1221"/>
      <c r="C10" s="1221"/>
      <c r="D10" s="1221"/>
      <c r="E10" s="1221"/>
      <c r="F10" s="1221"/>
      <c r="G10" s="1221"/>
      <c r="H10" s="1221"/>
      <c r="I10" s="1221"/>
      <c r="J10" s="1221"/>
      <c r="K10" s="1221"/>
      <c r="L10" s="1221"/>
      <c r="M10" s="1221"/>
      <c r="N10" s="1221"/>
      <c r="O10" s="1221"/>
      <c r="P10" s="1221"/>
      <c r="Q10" s="1222"/>
    </row>
    <row r="11" spans="1:17" ht="14.25" customHeight="1" x14ac:dyDescent="0.2">
      <c r="A11" s="479" t="s">
        <v>5</v>
      </c>
      <c r="B11" s="1187" t="s">
        <v>43</v>
      </c>
      <c r="C11" s="1188"/>
      <c r="D11" s="1188"/>
      <c r="E11" s="1188"/>
      <c r="F11" s="1188"/>
      <c r="G11" s="1188"/>
      <c r="H11" s="1188"/>
      <c r="I11" s="1188"/>
      <c r="J11" s="1188"/>
      <c r="K11" s="1188"/>
      <c r="L11" s="1188"/>
      <c r="M11" s="1188"/>
      <c r="N11" s="1188"/>
      <c r="O11" s="1188"/>
      <c r="P11" s="1188"/>
      <c r="Q11" s="1189"/>
    </row>
    <row r="12" spans="1:17" ht="15.75" customHeight="1" x14ac:dyDescent="0.2">
      <c r="A12" s="792" t="s">
        <v>5</v>
      </c>
      <c r="B12" s="793" t="s">
        <v>5</v>
      </c>
      <c r="C12" s="1190" t="s">
        <v>44</v>
      </c>
      <c r="D12" s="1191"/>
      <c r="E12" s="1191"/>
      <c r="F12" s="1191"/>
      <c r="G12" s="1191"/>
      <c r="H12" s="1191"/>
      <c r="I12" s="1191"/>
      <c r="J12" s="1191"/>
      <c r="K12" s="1191"/>
      <c r="L12" s="1191"/>
      <c r="M12" s="1191"/>
      <c r="N12" s="1191"/>
      <c r="O12" s="1191"/>
      <c r="P12" s="1191"/>
      <c r="Q12" s="1192"/>
    </row>
    <row r="13" spans="1:17" ht="21" customHeight="1" x14ac:dyDescent="0.2">
      <c r="A13" s="761" t="s">
        <v>5</v>
      </c>
      <c r="B13" s="762" t="s">
        <v>5</v>
      </c>
      <c r="C13" s="760" t="s">
        <v>5</v>
      </c>
      <c r="D13" s="791"/>
      <c r="E13" s="794" t="s">
        <v>72</v>
      </c>
      <c r="F13" s="798"/>
      <c r="G13" s="807"/>
      <c r="H13" s="765" t="s">
        <v>35</v>
      </c>
      <c r="I13" s="741"/>
      <c r="J13" s="741"/>
      <c r="K13" s="741"/>
      <c r="L13" s="741"/>
      <c r="M13" s="742"/>
      <c r="N13" s="743"/>
      <c r="O13" s="743"/>
      <c r="P13" s="743"/>
      <c r="Q13" s="744"/>
    </row>
    <row r="14" spans="1:17" ht="12" customHeight="1" x14ac:dyDescent="0.2">
      <c r="A14" s="754"/>
      <c r="B14" s="753"/>
      <c r="C14" s="482"/>
      <c r="D14" s="748" t="s">
        <v>5</v>
      </c>
      <c r="E14" s="1274" t="s">
        <v>59</v>
      </c>
      <c r="F14" s="799" t="s">
        <v>46</v>
      </c>
      <c r="G14" s="1265" t="s">
        <v>204</v>
      </c>
      <c r="H14" s="766" t="s">
        <v>35</v>
      </c>
      <c r="I14" s="700"/>
      <c r="J14" s="700"/>
      <c r="K14" s="700"/>
      <c r="L14" s="700"/>
      <c r="M14" s="1196" t="s">
        <v>81</v>
      </c>
      <c r="N14" s="7">
        <v>1</v>
      </c>
      <c r="O14" s="7">
        <v>1</v>
      </c>
      <c r="P14" s="7"/>
      <c r="Q14" s="483"/>
    </row>
    <row r="15" spans="1:17" ht="14.25" customHeight="1" x14ac:dyDescent="0.2">
      <c r="A15" s="754"/>
      <c r="B15" s="753"/>
      <c r="C15" s="482"/>
      <c r="D15" s="484"/>
      <c r="E15" s="1275"/>
      <c r="F15" s="800" t="s">
        <v>189</v>
      </c>
      <c r="G15" s="1265"/>
      <c r="H15" s="767" t="s">
        <v>70</v>
      </c>
      <c r="I15" s="4">
        <v>86.2</v>
      </c>
      <c r="J15" s="4">
        <v>13.2</v>
      </c>
      <c r="K15" s="4"/>
      <c r="L15" s="4"/>
      <c r="M15" s="1197"/>
      <c r="N15" s="12"/>
      <c r="O15" s="12"/>
      <c r="P15" s="12"/>
      <c r="Q15" s="485"/>
    </row>
    <row r="16" spans="1:17" ht="20.25" customHeight="1" x14ac:dyDescent="0.2">
      <c r="A16" s="754"/>
      <c r="B16" s="753"/>
      <c r="C16" s="482"/>
      <c r="D16" s="484"/>
      <c r="E16" s="1276"/>
      <c r="F16" s="801" t="s">
        <v>198</v>
      </c>
      <c r="G16" s="1265"/>
      <c r="H16" s="768"/>
      <c r="I16" s="4"/>
      <c r="J16" s="4"/>
      <c r="K16" s="4"/>
      <c r="L16" s="4"/>
      <c r="M16" s="1176"/>
      <c r="N16" s="79"/>
      <c r="O16" s="12"/>
      <c r="P16" s="12"/>
      <c r="Q16" s="485"/>
    </row>
    <row r="17" spans="1:19" ht="15.75" customHeight="1" x14ac:dyDescent="0.2">
      <c r="A17" s="754"/>
      <c r="B17" s="753"/>
      <c r="C17" s="747"/>
      <c r="D17" s="1257" t="s">
        <v>7</v>
      </c>
      <c r="E17" s="1169" t="s">
        <v>92</v>
      </c>
      <c r="F17" s="1277" t="s">
        <v>198</v>
      </c>
      <c r="G17" s="808"/>
      <c r="H17" s="769" t="s">
        <v>70</v>
      </c>
      <c r="I17" s="700">
        <v>9.6999999999999993</v>
      </c>
      <c r="J17" s="700">
        <v>9.6999999999999993</v>
      </c>
      <c r="K17" s="700"/>
      <c r="L17" s="700"/>
      <c r="M17" s="703" t="s">
        <v>94</v>
      </c>
      <c r="N17" s="116">
        <v>1</v>
      </c>
      <c r="O17" s="181"/>
      <c r="P17" s="181"/>
      <c r="Q17" s="113"/>
    </row>
    <row r="18" spans="1:19" ht="12.75" customHeight="1" x14ac:dyDescent="0.2">
      <c r="A18" s="754"/>
      <c r="B18" s="753"/>
      <c r="C18" s="487"/>
      <c r="D18" s="1258"/>
      <c r="E18" s="1170"/>
      <c r="F18" s="1277"/>
      <c r="G18" s="808"/>
      <c r="H18" s="769"/>
      <c r="I18" s="4"/>
      <c r="J18" s="4"/>
      <c r="K18" s="4"/>
      <c r="L18" s="4"/>
      <c r="M18" s="704"/>
      <c r="N18" s="76"/>
      <c r="O18" s="233"/>
      <c r="P18" s="233"/>
      <c r="Q18" s="106"/>
    </row>
    <row r="19" spans="1:19" ht="25.5" customHeight="1" x14ac:dyDescent="0.2">
      <c r="A19" s="754"/>
      <c r="B19" s="753"/>
      <c r="C19" s="487"/>
      <c r="D19" s="489" t="s">
        <v>37</v>
      </c>
      <c r="E19" s="1229" t="s">
        <v>123</v>
      </c>
      <c r="F19" s="802"/>
      <c r="G19" s="808"/>
      <c r="H19" s="766" t="s">
        <v>35</v>
      </c>
      <c r="I19" s="700">
        <f>80-51.5</f>
        <v>28.5</v>
      </c>
      <c r="J19" s="700"/>
      <c r="K19" s="700">
        <v>6.4</v>
      </c>
      <c r="L19" s="700"/>
      <c r="M19" s="703" t="s">
        <v>109</v>
      </c>
      <c r="N19" s="181"/>
      <c r="O19" s="181"/>
      <c r="P19" s="181">
        <v>1</v>
      </c>
      <c r="Q19" s="113"/>
    </row>
    <row r="20" spans="1:19" ht="30" customHeight="1" x14ac:dyDescent="0.2">
      <c r="A20" s="754"/>
      <c r="B20" s="753"/>
      <c r="C20" s="487"/>
      <c r="D20" s="488"/>
      <c r="E20" s="1230"/>
      <c r="F20" s="802"/>
      <c r="G20" s="808"/>
      <c r="H20" s="768" t="s">
        <v>70</v>
      </c>
      <c r="I20" s="701">
        <v>20</v>
      </c>
      <c r="J20" s="701">
        <v>58.9</v>
      </c>
      <c r="K20" s="701"/>
      <c r="L20" s="701"/>
      <c r="M20" s="705"/>
      <c r="N20" s="287"/>
      <c r="O20" s="287"/>
      <c r="P20" s="287"/>
      <c r="Q20" s="288"/>
    </row>
    <row r="21" spans="1:19" ht="14.25" customHeight="1" x14ac:dyDescent="0.2">
      <c r="A21" s="1157"/>
      <c r="B21" s="1158"/>
      <c r="C21" s="1256"/>
      <c r="D21" s="1257" t="s">
        <v>38</v>
      </c>
      <c r="E21" s="1177" t="s">
        <v>167</v>
      </c>
      <c r="F21" s="1164"/>
      <c r="G21" s="1265"/>
      <c r="H21" s="766" t="s">
        <v>35</v>
      </c>
      <c r="I21" s="700"/>
      <c r="J21" s="726">
        <v>10</v>
      </c>
      <c r="K21" s="726">
        <v>20</v>
      </c>
      <c r="L21" s="726"/>
      <c r="M21" s="706" t="s">
        <v>109</v>
      </c>
      <c r="N21" s="212"/>
      <c r="O21" s="14"/>
      <c r="P21" s="212">
        <v>1</v>
      </c>
      <c r="Q21" s="266"/>
    </row>
    <row r="22" spans="1:19" ht="15" customHeight="1" x14ac:dyDescent="0.2">
      <c r="A22" s="1157"/>
      <c r="B22" s="1158"/>
      <c r="C22" s="1256"/>
      <c r="D22" s="1258"/>
      <c r="E22" s="1178"/>
      <c r="F22" s="1164"/>
      <c r="G22" s="1265"/>
      <c r="H22" s="770"/>
      <c r="I22" s="701"/>
      <c r="J22" s="727"/>
      <c r="K22" s="727"/>
      <c r="L22" s="727"/>
      <c r="M22" s="707"/>
      <c r="N22" s="322"/>
      <c r="O22" s="494"/>
      <c r="P22" s="322"/>
      <c r="Q22" s="237"/>
    </row>
    <row r="23" spans="1:19" ht="14.25" customHeight="1" x14ac:dyDescent="0.2">
      <c r="A23" s="1157"/>
      <c r="B23" s="1158"/>
      <c r="C23" s="1256"/>
      <c r="D23" s="1257" t="s">
        <v>39</v>
      </c>
      <c r="E23" s="1177" t="s">
        <v>181</v>
      </c>
      <c r="F23" s="1164"/>
      <c r="G23" s="1265"/>
      <c r="H23" s="766" t="s">
        <v>35</v>
      </c>
      <c r="I23" s="700"/>
      <c r="J23" s="726">
        <v>5.9</v>
      </c>
      <c r="K23" s="726">
        <f>65-5.9</f>
        <v>59.1</v>
      </c>
      <c r="L23" s="726">
        <v>55</v>
      </c>
      <c r="M23" s="706" t="s">
        <v>109</v>
      </c>
      <c r="N23" s="212"/>
      <c r="O23" s="14"/>
      <c r="P23" s="212"/>
      <c r="Q23" s="266">
        <v>1</v>
      </c>
    </row>
    <row r="24" spans="1:19" ht="28.5" customHeight="1" x14ac:dyDescent="0.2">
      <c r="A24" s="1157"/>
      <c r="B24" s="1158"/>
      <c r="C24" s="1256"/>
      <c r="D24" s="1258"/>
      <c r="E24" s="1178"/>
      <c r="F24" s="1164"/>
      <c r="G24" s="1265"/>
      <c r="H24" s="770"/>
      <c r="I24" s="701"/>
      <c r="J24" s="727"/>
      <c r="K24" s="727"/>
      <c r="L24" s="727"/>
      <c r="M24" s="707"/>
      <c r="N24" s="322"/>
      <c r="O24" s="494"/>
      <c r="P24" s="322"/>
      <c r="Q24" s="237"/>
    </row>
    <row r="25" spans="1:19" ht="14.25" customHeight="1" x14ac:dyDescent="0.2">
      <c r="A25" s="1157"/>
      <c r="B25" s="1158"/>
      <c r="C25" s="1256"/>
      <c r="D25" s="1257" t="s">
        <v>40</v>
      </c>
      <c r="E25" s="1177" t="s">
        <v>182</v>
      </c>
      <c r="F25" s="1164"/>
      <c r="G25" s="1265"/>
      <c r="H25" s="766" t="s">
        <v>35</v>
      </c>
      <c r="I25" s="700"/>
      <c r="J25" s="726"/>
      <c r="K25" s="726">
        <v>10</v>
      </c>
      <c r="L25" s="726">
        <v>50</v>
      </c>
      <c r="M25" s="706" t="s">
        <v>109</v>
      </c>
      <c r="N25" s="212"/>
      <c r="O25" s="14"/>
      <c r="P25" s="212"/>
      <c r="Q25" s="266">
        <v>1</v>
      </c>
    </row>
    <row r="26" spans="1:19" ht="28.5" customHeight="1" x14ac:dyDescent="0.2">
      <c r="A26" s="1157"/>
      <c r="B26" s="1158"/>
      <c r="C26" s="1256"/>
      <c r="D26" s="1258"/>
      <c r="E26" s="1178"/>
      <c r="F26" s="1164"/>
      <c r="G26" s="1265"/>
      <c r="H26" s="770"/>
      <c r="I26" s="701"/>
      <c r="J26" s="727"/>
      <c r="K26" s="727"/>
      <c r="L26" s="727"/>
      <c r="M26" s="707"/>
      <c r="N26" s="268"/>
      <c r="O26" s="13"/>
      <c r="P26" s="268"/>
      <c r="Q26" s="269"/>
    </row>
    <row r="27" spans="1:19" ht="27.75" customHeight="1" x14ac:dyDescent="0.2">
      <c r="A27" s="754"/>
      <c r="B27" s="753"/>
      <c r="C27" s="747"/>
      <c r="D27" s="1257" t="s">
        <v>58</v>
      </c>
      <c r="E27" s="1183" t="s">
        <v>197</v>
      </c>
      <c r="F27" s="803" t="s">
        <v>138</v>
      </c>
      <c r="G27" s="809"/>
      <c r="H27" s="1266" t="s">
        <v>35</v>
      </c>
      <c r="I27" s="1136"/>
      <c r="J27" s="1161"/>
      <c r="K27" s="1136">
        <v>70</v>
      </c>
      <c r="L27" s="1136">
        <v>100</v>
      </c>
      <c r="M27" s="719" t="s">
        <v>200</v>
      </c>
      <c r="N27" s="14"/>
      <c r="O27" s="14"/>
      <c r="P27" s="14">
        <v>1</v>
      </c>
      <c r="Q27" s="266"/>
    </row>
    <row r="28" spans="1:19" ht="25.5" customHeight="1" x14ac:dyDescent="0.2">
      <c r="A28" s="754"/>
      <c r="B28" s="753"/>
      <c r="C28" s="747"/>
      <c r="D28" s="1258"/>
      <c r="E28" s="1184"/>
      <c r="F28" s="804" t="s">
        <v>198</v>
      </c>
      <c r="G28" s="810"/>
      <c r="H28" s="1267"/>
      <c r="I28" s="1137"/>
      <c r="J28" s="1161"/>
      <c r="K28" s="1137"/>
      <c r="L28" s="1137"/>
      <c r="M28" s="721" t="s">
        <v>201</v>
      </c>
      <c r="N28" s="722"/>
      <c r="O28" s="722"/>
      <c r="P28" s="722"/>
      <c r="Q28" s="723">
        <v>1</v>
      </c>
      <c r="S28" s="729"/>
    </row>
    <row r="29" spans="1:19" ht="15.75" customHeight="1" x14ac:dyDescent="0.2">
      <c r="A29" s="1157"/>
      <c r="B29" s="1158"/>
      <c r="C29" s="1256"/>
      <c r="D29" s="1257" t="s">
        <v>183</v>
      </c>
      <c r="E29" s="1179" t="s">
        <v>112</v>
      </c>
      <c r="F29" s="1164"/>
      <c r="G29" s="1265"/>
      <c r="H29" s="771" t="s">
        <v>35</v>
      </c>
      <c r="I29" s="700">
        <v>2.2999999999999998</v>
      </c>
      <c r="J29" s="726">
        <v>7.5</v>
      </c>
      <c r="K29" s="726">
        <v>7.5</v>
      </c>
      <c r="L29" s="726">
        <v>7.5</v>
      </c>
      <c r="M29" s="724" t="s">
        <v>55</v>
      </c>
      <c r="N29" s="212">
        <v>100</v>
      </c>
      <c r="O29" s="14">
        <v>100</v>
      </c>
      <c r="P29" s="212">
        <v>100</v>
      </c>
      <c r="Q29" s="266">
        <v>100</v>
      </c>
    </row>
    <row r="30" spans="1:19" ht="25.5" customHeight="1" x14ac:dyDescent="0.2">
      <c r="A30" s="1157"/>
      <c r="B30" s="1158"/>
      <c r="C30" s="1256"/>
      <c r="D30" s="1258"/>
      <c r="E30" s="1182"/>
      <c r="F30" s="1164"/>
      <c r="G30" s="1265"/>
      <c r="H30" s="770" t="s">
        <v>35</v>
      </c>
      <c r="I30" s="701">
        <v>4.8</v>
      </c>
      <c r="J30" s="727"/>
      <c r="K30" s="727"/>
      <c r="L30" s="727"/>
      <c r="M30" s="725" t="s">
        <v>64</v>
      </c>
      <c r="N30" s="268">
        <v>1</v>
      </c>
      <c r="O30" s="13">
        <v>1</v>
      </c>
      <c r="P30" s="268">
        <v>1</v>
      </c>
      <c r="Q30" s="269">
        <v>1</v>
      </c>
    </row>
    <row r="31" spans="1:19" ht="17.25" customHeight="1" x14ac:dyDescent="0.2">
      <c r="A31" s="1157"/>
      <c r="B31" s="1158"/>
      <c r="C31" s="1256"/>
      <c r="D31" s="1278" t="s">
        <v>71</v>
      </c>
      <c r="E31" s="1179" t="s">
        <v>193</v>
      </c>
      <c r="F31" s="1164"/>
      <c r="G31" s="1265"/>
      <c r="H31" s="771" t="s">
        <v>35</v>
      </c>
      <c r="I31" s="700">
        <v>2.2999999999999998</v>
      </c>
      <c r="J31" s="726">
        <v>7.3</v>
      </c>
      <c r="K31" s="726">
        <v>7.3</v>
      </c>
      <c r="L31" s="4">
        <v>7.3</v>
      </c>
      <c r="M31" s="708" t="s">
        <v>75</v>
      </c>
      <c r="N31" s="633">
        <v>1</v>
      </c>
      <c r="O31" s="215">
        <v>1</v>
      </c>
      <c r="P31" s="215"/>
      <c r="Q31" s="495"/>
    </row>
    <row r="32" spans="1:19" ht="13.5" customHeight="1" x14ac:dyDescent="0.2">
      <c r="A32" s="1157"/>
      <c r="B32" s="1158"/>
      <c r="C32" s="1256"/>
      <c r="D32" s="1279"/>
      <c r="E32" s="1268"/>
      <c r="F32" s="1164"/>
      <c r="G32" s="1265"/>
      <c r="H32" s="772" t="s">
        <v>35</v>
      </c>
      <c r="I32" s="538"/>
      <c r="J32" s="538">
        <v>25.6</v>
      </c>
      <c r="K32" s="538"/>
      <c r="L32" s="538"/>
      <c r="M32" s="709" t="s">
        <v>135</v>
      </c>
      <c r="N32" s="628"/>
      <c r="O32" s="629">
        <v>500</v>
      </c>
      <c r="P32" s="629"/>
      <c r="Q32" s="630"/>
    </row>
    <row r="33" spans="1:17" ht="27" customHeight="1" x14ac:dyDescent="0.2">
      <c r="A33" s="1157"/>
      <c r="B33" s="1158"/>
      <c r="C33" s="1256"/>
      <c r="D33" s="1279"/>
      <c r="E33" s="1268"/>
      <c r="F33" s="1164"/>
      <c r="G33" s="1265"/>
      <c r="H33" s="769"/>
      <c r="I33" s="4"/>
      <c r="J33" s="4"/>
      <c r="K33" s="4"/>
      <c r="L33" s="4"/>
      <c r="M33" s="710" t="s">
        <v>159</v>
      </c>
      <c r="N33" s="631"/>
      <c r="O33" s="631">
        <v>26</v>
      </c>
      <c r="P33" s="631"/>
      <c r="Q33" s="632"/>
    </row>
    <row r="34" spans="1:17" ht="19.5" customHeight="1" x14ac:dyDescent="0.2">
      <c r="A34" s="1157"/>
      <c r="B34" s="1158"/>
      <c r="C34" s="1256"/>
      <c r="D34" s="1280"/>
      <c r="E34" s="738"/>
      <c r="F34" s="1164"/>
      <c r="G34" s="1265"/>
      <c r="H34" s="770"/>
      <c r="I34" s="701"/>
      <c r="J34" s="727"/>
      <c r="K34" s="727"/>
      <c r="L34" s="727"/>
      <c r="M34" s="711" t="s">
        <v>134</v>
      </c>
      <c r="N34" s="82">
        <v>5</v>
      </c>
      <c r="O34" s="496"/>
      <c r="P34" s="496">
        <v>1</v>
      </c>
      <c r="Q34" s="497">
        <v>1</v>
      </c>
    </row>
    <row r="35" spans="1:17" ht="18" customHeight="1" x14ac:dyDescent="0.2">
      <c r="A35" s="1157"/>
      <c r="B35" s="1158"/>
      <c r="C35" s="1256"/>
      <c r="D35" s="1257" t="s">
        <v>77</v>
      </c>
      <c r="E35" s="1177" t="s">
        <v>184</v>
      </c>
      <c r="F35" s="1164"/>
      <c r="G35" s="1265"/>
      <c r="H35" s="771" t="s">
        <v>35</v>
      </c>
      <c r="I35" s="700">
        <v>2</v>
      </c>
      <c r="J35" s="726">
        <v>2.5</v>
      </c>
      <c r="K35" s="726">
        <v>5</v>
      </c>
      <c r="L35" s="726">
        <v>5</v>
      </c>
      <c r="M35" s="712" t="s">
        <v>136</v>
      </c>
      <c r="N35" s="80">
        <v>2</v>
      </c>
      <c r="O35" s="212">
        <v>1</v>
      </c>
      <c r="P35" s="212">
        <v>2</v>
      </c>
      <c r="Q35" s="266">
        <v>2</v>
      </c>
    </row>
    <row r="36" spans="1:17" ht="8.25" customHeight="1" x14ac:dyDescent="0.2">
      <c r="A36" s="1157"/>
      <c r="B36" s="1158"/>
      <c r="C36" s="1256"/>
      <c r="D36" s="1258"/>
      <c r="E36" s="1178"/>
      <c r="F36" s="1164"/>
      <c r="G36" s="1265"/>
      <c r="H36" s="770"/>
      <c r="I36" s="701"/>
      <c r="J36" s="727"/>
      <c r="K36" s="727"/>
      <c r="L36" s="727"/>
      <c r="M36" s="713"/>
      <c r="N36" s="267"/>
      <c r="O36" s="268"/>
      <c r="P36" s="268"/>
      <c r="Q36" s="269"/>
    </row>
    <row r="37" spans="1:17" ht="16.5" customHeight="1" x14ac:dyDescent="0.2">
      <c r="A37" s="1157"/>
      <c r="B37" s="1158"/>
      <c r="C37" s="1256"/>
      <c r="D37" s="1257" t="s">
        <v>149</v>
      </c>
      <c r="E37" s="1177" t="s">
        <v>145</v>
      </c>
      <c r="F37" s="1164"/>
      <c r="G37" s="1265"/>
      <c r="H37" s="771" t="s">
        <v>70</v>
      </c>
      <c r="I37" s="700">
        <v>2</v>
      </c>
      <c r="J37" s="726"/>
      <c r="K37" s="726"/>
      <c r="L37" s="726"/>
      <c r="M37" s="1175" t="s">
        <v>137</v>
      </c>
      <c r="N37" s="80">
        <v>1</v>
      </c>
      <c r="O37" s="212"/>
      <c r="P37" s="212">
        <v>2</v>
      </c>
      <c r="Q37" s="266"/>
    </row>
    <row r="38" spans="1:17" ht="16.5" customHeight="1" x14ac:dyDescent="0.2">
      <c r="A38" s="1157"/>
      <c r="B38" s="1158"/>
      <c r="C38" s="1256"/>
      <c r="D38" s="1258"/>
      <c r="E38" s="1178"/>
      <c r="F38" s="1164"/>
      <c r="G38" s="1265"/>
      <c r="H38" s="770" t="s">
        <v>35</v>
      </c>
      <c r="I38" s="701"/>
      <c r="J38" s="727">
        <v>0</v>
      </c>
      <c r="K38" s="727">
        <v>11.9</v>
      </c>
      <c r="L38" s="727">
        <v>5.9</v>
      </c>
      <c r="M38" s="1176"/>
      <c r="N38" s="267"/>
      <c r="O38" s="268"/>
      <c r="P38" s="268"/>
      <c r="Q38" s="269"/>
    </row>
    <row r="39" spans="1:17" ht="26.25" customHeight="1" x14ac:dyDescent="0.2">
      <c r="A39" s="754"/>
      <c r="B39" s="753"/>
      <c r="C39" s="482"/>
      <c r="D39" s="750"/>
      <c r="E39" s="1231" t="s">
        <v>130</v>
      </c>
      <c r="F39" s="805"/>
      <c r="G39" s="811"/>
      <c r="H39" s="773" t="s">
        <v>70</v>
      </c>
      <c r="I39" s="289">
        <v>8.5</v>
      </c>
      <c r="J39" s="289"/>
      <c r="K39" s="289"/>
      <c r="L39" s="289"/>
      <c r="M39" s="714" t="s">
        <v>109</v>
      </c>
      <c r="N39" s="295">
        <v>1</v>
      </c>
      <c r="O39" s="295"/>
      <c r="P39" s="295"/>
      <c r="Q39" s="490"/>
    </row>
    <row r="40" spans="1:17" ht="51" customHeight="1" x14ac:dyDescent="0.2">
      <c r="A40" s="754"/>
      <c r="B40" s="753"/>
      <c r="C40" s="482"/>
      <c r="D40" s="751"/>
      <c r="E40" s="1232"/>
      <c r="F40" s="806"/>
      <c r="G40" s="811"/>
      <c r="H40" s="774" t="s">
        <v>35</v>
      </c>
      <c r="I40" s="291"/>
      <c r="J40" s="291"/>
      <c r="K40" s="291"/>
      <c r="L40" s="291"/>
      <c r="M40" s="715"/>
      <c r="N40" s="293"/>
      <c r="O40" s="115"/>
      <c r="P40" s="293"/>
      <c r="Q40" s="492"/>
    </row>
    <row r="41" spans="1:17" s="19" customFormat="1" ht="24.75" customHeight="1" x14ac:dyDescent="0.2">
      <c r="A41" s="745"/>
      <c r="B41" s="746"/>
      <c r="C41" s="617"/>
      <c r="D41" s="1283"/>
      <c r="E41" s="1285" t="s">
        <v>225</v>
      </c>
      <c r="F41" s="1287"/>
      <c r="G41" s="812"/>
      <c r="H41" s="775" t="s">
        <v>35</v>
      </c>
      <c r="I41" s="618">
        <v>3</v>
      </c>
      <c r="J41" s="618"/>
      <c r="K41" s="618"/>
      <c r="L41" s="618"/>
      <c r="M41" s="1242" t="s">
        <v>118</v>
      </c>
      <c r="N41" s="1236">
        <v>1</v>
      </c>
      <c r="O41" s="1238"/>
      <c r="P41" s="952"/>
      <c r="Q41" s="1240"/>
    </row>
    <row r="42" spans="1:17" s="19" customFormat="1" ht="27" customHeight="1" x14ac:dyDescent="0.2">
      <c r="A42" s="745"/>
      <c r="B42" s="746"/>
      <c r="C42" s="617"/>
      <c r="D42" s="1284"/>
      <c r="E42" s="1286"/>
      <c r="F42" s="1287"/>
      <c r="G42" s="813"/>
      <c r="H42" s="776"/>
      <c r="I42" s="259"/>
      <c r="J42" s="619"/>
      <c r="K42" s="619"/>
      <c r="L42" s="619"/>
      <c r="M42" s="1243"/>
      <c r="N42" s="1237"/>
      <c r="O42" s="1239"/>
      <c r="P42" s="953"/>
      <c r="Q42" s="1241"/>
    </row>
    <row r="43" spans="1:17" ht="24.75" customHeight="1" x14ac:dyDescent="0.2">
      <c r="A43" s="754"/>
      <c r="B43" s="753"/>
      <c r="C43" s="747"/>
      <c r="D43" s="1257"/>
      <c r="E43" s="1285" t="s">
        <v>129</v>
      </c>
      <c r="F43" s="1248"/>
      <c r="G43" s="811"/>
      <c r="H43" s="777" t="s">
        <v>70</v>
      </c>
      <c r="I43" s="289">
        <v>6.6</v>
      </c>
      <c r="J43" s="621"/>
      <c r="K43" s="621"/>
      <c r="L43" s="621"/>
      <c r="M43" s="1242" t="s">
        <v>47</v>
      </c>
      <c r="N43" s="1238">
        <v>1</v>
      </c>
      <c r="O43" s="1236"/>
      <c r="P43" s="1261"/>
      <c r="Q43" s="1263"/>
    </row>
    <row r="44" spans="1:17" ht="27" customHeight="1" x14ac:dyDescent="0.2">
      <c r="A44" s="754"/>
      <c r="B44" s="753"/>
      <c r="C44" s="747"/>
      <c r="D44" s="1258"/>
      <c r="E44" s="1307"/>
      <c r="F44" s="1248"/>
      <c r="G44" s="813"/>
      <c r="H44" s="795"/>
      <c r="I44" s="796"/>
      <c r="J44" s="796"/>
      <c r="K44" s="796"/>
      <c r="L44" s="796"/>
      <c r="M44" s="1249"/>
      <c r="N44" s="1239"/>
      <c r="O44" s="1237"/>
      <c r="P44" s="1262"/>
      <c r="Q44" s="1264"/>
    </row>
    <row r="45" spans="1:17" ht="23.25" customHeight="1" x14ac:dyDescent="0.2">
      <c r="A45" s="1157"/>
      <c r="B45" s="1158"/>
      <c r="C45" s="1256"/>
      <c r="D45" s="1257"/>
      <c r="E45" s="1285" t="s">
        <v>102</v>
      </c>
      <c r="F45" s="1288"/>
      <c r="G45" s="1294"/>
      <c r="H45" s="773" t="s">
        <v>35</v>
      </c>
      <c r="I45" s="289"/>
      <c r="J45" s="289"/>
      <c r="K45" s="289"/>
      <c r="L45" s="289"/>
      <c r="M45" s="759" t="s">
        <v>47</v>
      </c>
      <c r="N45" s="295">
        <v>1</v>
      </c>
      <c r="O45" s="622"/>
      <c r="P45" s="212"/>
      <c r="Q45" s="266"/>
    </row>
    <row r="46" spans="1:17" ht="29.25" customHeight="1" x14ac:dyDescent="0.2">
      <c r="A46" s="1157"/>
      <c r="B46" s="1158"/>
      <c r="C46" s="1256"/>
      <c r="D46" s="1258"/>
      <c r="E46" s="1286"/>
      <c r="F46" s="1289"/>
      <c r="G46" s="1308"/>
      <c r="H46" s="778" t="s">
        <v>70</v>
      </c>
      <c r="I46" s="291">
        <v>10.7</v>
      </c>
      <c r="J46" s="291"/>
      <c r="K46" s="291"/>
      <c r="L46" s="291"/>
      <c r="M46" s="797"/>
      <c r="N46" s="293"/>
      <c r="O46" s="115"/>
      <c r="P46" s="268"/>
      <c r="Q46" s="269"/>
    </row>
    <row r="47" spans="1:17" ht="17.25" customHeight="1" thickBot="1" x14ac:dyDescent="0.25">
      <c r="A47" s="498"/>
      <c r="B47" s="424"/>
      <c r="C47" s="499"/>
      <c r="D47" s="500"/>
      <c r="E47" s="107"/>
      <c r="F47" s="790"/>
      <c r="G47" s="502"/>
      <c r="H47" s="717" t="s">
        <v>6</v>
      </c>
      <c r="I47" s="504">
        <f>SUM(I14:I46)</f>
        <v>186.6</v>
      </c>
      <c r="J47" s="504">
        <f>SUM(J14:J46)</f>
        <v>140.6</v>
      </c>
      <c r="K47" s="504">
        <f>SUM(K14:K46)</f>
        <v>197.2</v>
      </c>
      <c r="L47" s="504">
        <f>SUM(L14:L46)</f>
        <v>230.7</v>
      </c>
      <c r="M47" s="716"/>
      <c r="N47" s="506"/>
      <c r="O47" s="506"/>
      <c r="P47" s="506"/>
      <c r="Q47" s="663"/>
    </row>
    <row r="48" spans="1:17" ht="16.5" customHeight="1" x14ac:dyDescent="0.2">
      <c r="A48" s="1166" t="s">
        <v>5</v>
      </c>
      <c r="B48" s="1167" t="s">
        <v>5</v>
      </c>
      <c r="C48" s="1303" t="s">
        <v>7</v>
      </c>
      <c r="D48" s="507"/>
      <c r="E48" s="779" t="s">
        <v>73</v>
      </c>
      <c r="F48" s="788"/>
      <c r="G48" s="829"/>
      <c r="H48" s="508"/>
      <c r="I48" s="509"/>
      <c r="J48" s="509"/>
      <c r="K48" s="509"/>
      <c r="L48" s="510"/>
      <c r="M48" s="511"/>
      <c r="N48" s="512"/>
      <c r="O48" s="513"/>
      <c r="P48" s="514"/>
      <c r="Q48" s="515"/>
    </row>
    <row r="49" spans="1:17" ht="19.5" customHeight="1" x14ac:dyDescent="0.2">
      <c r="A49" s="1157"/>
      <c r="B49" s="1158"/>
      <c r="C49" s="1256"/>
      <c r="D49" s="484" t="s">
        <v>5</v>
      </c>
      <c r="E49" s="1169" t="s">
        <v>86</v>
      </c>
      <c r="F49" s="1250" t="s">
        <v>60</v>
      </c>
      <c r="G49" s="1252" t="s">
        <v>205</v>
      </c>
      <c r="H49" s="517" t="s">
        <v>35</v>
      </c>
      <c r="I49" s="4">
        <v>55</v>
      </c>
      <c r="J49" s="4">
        <v>32.299999999999997</v>
      </c>
      <c r="K49" s="4">
        <v>83.6</v>
      </c>
      <c r="L49" s="6">
        <v>48</v>
      </c>
      <c r="M49" s="5" t="s">
        <v>48</v>
      </c>
      <c r="N49" s="8">
        <v>80</v>
      </c>
      <c r="O49" s="76">
        <v>80</v>
      </c>
      <c r="P49" s="233">
        <v>80</v>
      </c>
      <c r="Q49" s="106">
        <v>80</v>
      </c>
    </row>
    <row r="50" spans="1:17" ht="22.5" customHeight="1" x14ac:dyDescent="0.2">
      <c r="A50" s="1157"/>
      <c r="B50" s="1158"/>
      <c r="C50" s="1256"/>
      <c r="D50" s="749"/>
      <c r="E50" s="1170"/>
      <c r="F50" s="1251"/>
      <c r="G50" s="1253"/>
      <c r="H50" s="518" t="s">
        <v>70</v>
      </c>
      <c r="I50" s="757">
        <v>10</v>
      </c>
      <c r="J50" s="757">
        <v>10</v>
      </c>
      <c r="K50" s="757"/>
      <c r="L50" s="100"/>
      <c r="M50" s="286"/>
      <c r="N50" s="9"/>
      <c r="O50" s="519"/>
      <c r="P50" s="287"/>
      <c r="Q50" s="288"/>
    </row>
    <row r="51" spans="1:17" ht="13.5" customHeight="1" x14ac:dyDescent="0.2">
      <c r="A51" s="754"/>
      <c r="B51" s="753"/>
      <c r="C51" s="482"/>
      <c r="D51" s="748" t="s">
        <v>7</v>
      </c>
      <c r="E51" s="1254" t="s">
        <v>103</v>
      </c>
      <c r="F51" s="789"/>
      <c r="G51" s="1253"/>
      <c r="H51" s="521"/>
      <c r="I51" s="756"/>
      <c r="J51" s="756"/>
      <c r="K51" s="756"/>
      <c r="L51" s="190"/>
      <c r="M51" s="684"/>
      <c r="N51" s="522"/>
      <c r="O51" s="523"/>
      <c r="P51" s="524"/>
      <c r="Q51" s="525"/>
    </row>
    <row r="52" spans="1:17" ht="24" customHeight="1" x14ac:dyDescent="0.2">
      <c r="A52" s="754"/>
      <c r="B52" s="753"/>
      <c r="C52" s="482"/>
      <c r="D52" s="484"/>
      <c r="E52" s="1255"/>
      <c r="F52" s="789"/>
      <c r="G52" s="822"/>
      <c r="H52" s="526"/>
      <c r="I52" s="527"/>
      <c r="J52" s="527"/>
      <c r="K52" s="527"/>
      <c r="L52" s="528"/>
      <c r="M52" s="529"/>
      <c r="N52" s="530"/>
      <c r="O52" s="531"/>
      <c r="P52" s="532"/>
      <c r="Q52" s="533"/>
    </row>
    <row r="53" spans="1:17" ht="104.25" customHeight="1" x14ac:dyDescent="0.2">
      <c r="A53" s="754"/>
      <c r="B53" s="753"/>
      <c r="C53" s="482"/>
      <c r="D53" s="484"/>
      <c r="E53" s="780" t="s">
        <v>124</v>
      </c>
      <c r="F53" s="789"/>
      <c r="G53" s="822"/>
      <c r="H53" s="534" t="s">
        <v>35</v>
      </c>
      <c r="I53" s="535">
        <v>15</v>
      </c>
      <c r="J53" s="527">
        <v>12.6</v>
      </c>
      <c r="K53" s="527">
        <v>14</v>
      </c>
      <c r="L53" s="528"/>
      <c r="M53" s="673" t="s">
        <v>50</v>
      </c>
      <c r="N53" s="674">
        <v>2</v>
      </c>
      <c r="O53" s="675">
        <v>2</v>
      </c>
      <c r="P53" s="676">
        <v>4</v>
      </c>
      <c r="Q53" s="677"/>
    </row>
    <row r="54" spans="1:17" ht="23.25" customHeight="1" x14ac:dyDescent="0.2">
      <c r="A54" s="754"/>
      <c r="B54" s="753"/>
      <c r="C54" s="482"/>
      <c r="D54" s="484"/>
      <c r="E54" s="1162" t="s">
        <v>101</v>
      </c>
      <c r="F54" s="789"/>
      <c r="G54" s="822"/>
      <c r="H54" s="758" t="s">
        <v>35</v>
      </c>
      <c r="I54" s="4"/>
      <c r="J54" s="4"/>
      <c r="K54" s="4"/>
      <c r="L54" s="6"/>
      <c r="M54" s="678" t="s">
        <v>108</v>
      </c>
      <c r="N54" s="8"/>
      <c r="O54" s="76"/>
      <c r="P54" s="233"/>
      <c r="Q54" s="106"/>
    </row>
    <row r="55" spans="1:17" ht="18.75" customHeight="1" x14ac:dyDescent="0.2">
      <c r="A55" s="754"/>
      <c r="B55" s="753"/>
      <c r="C55" s="482"/>
      <c r="D55" s="484"/>
      <c r="E55" s="1163"/>
      <c r="F55" s="789"/>
      <c r="G55" s="822"/>
      <c r="H55" s="636" t="s">
        <v>70</v>
      </c>
      <c r="I55" s="99"/>
      <c r="J55" s="4"/>
      <c r="K55" s="4"/>
      <c r="L55" s="6"/>
      <c r="M55" s="678"/>
      <c r="N55" s="639"/>
      <c r="O55" s="76"/>
      <c r="P55" s="233"/>
      <c r="Q55" s="106"/>
    </row>
    <row r="56" spans="1:17" ht="14.25" customHeight="1" x14ac:dyDescent="0.2">
      <c r="A56" s="754"/>
      <c r="B56" s="753"/>
      <c r="C56" s="482"/>
      <c r="D56" s="484"/>
      <c r="E56" s="781" t="s">
        <v>216</v>
      </c>
      <c r="F56" s="819"/>
      <c r="G56" s="823"/>
      <c r="H56" s="537" t="s">
        <v>70</v>
      </c>
      <c r="I56" s="535">
        <v>105.8</v>
      </c>
      <c r="J56" s="535">
        <v>110</v>
      </c>
      <c r="K56" s="535"/>
      <c r="L56" s="541"/>
      <c r="M56" s="172"/>
      <c r="N56" s="638">
        <v>1</v>
      </c>
      <c r="O56" s="542">
        <v>1</v>
      </c>
      <c r="P56" s="543"/>
      <c r="Q56" s="544"/>
    </row>
    <row r="57" spans="1:17" ht="12.75" customHeight="1" x14ac:dyDescent="0.2">
      <c r="A57" s="754"/>
      <c r="B57" s="753"/>
      <c r="C57" s="482"/>
      <c r="D57" s="484"/>
      <c r="E57" s="782" t="s">
        <v>215</v>
      </c>
      <c r="F57" s="819"/>
      <c r="G57" s="823"/>
      <c r="H57" s="537" t="s">
        <v>35</v>
      </c>
      <c r="I57" s="657">
        <v>25</v>
      </c>
      <c r="J57" s="538"/>
      <c r="K57" s="538"/>
      <c r="L57" s="539"/>
      <c r="M57" s="658"/>
      <c r="N57" s="679">
        <v>1</v>
      </c>
      <c r="O57" s="680">
        <v>1</v>
      </c>
      <c r="P57" s="681"/>
      <c r="Q57" s="682"/>
    </row>
    <row r="58" spans="1:17" ht="12.75" customHeight="1" x14ac:dyDescent="0.2">
      <c r="A58" s="754"/>
      <c r="B58" s="753"/>
      <c r="C58" s="482"/>
      <c r="D58" s="484"/>
      <c r="E58" s="783"/>
      <c r="F58" s="820"/>
      <c r="G58" s="824"/>
      <c r="H58" s="656" t="s">
        <v>70</v>
      </c>
      <c r="I58" s="637"/>
      <c r="J58" s="527">
        <v>40</v>
      </c>
      <c r="K58" s="527"/>
      <c r="L58" s="528"/>
      <c r="M58" s="157"/>
      <c r="N58" s="683"/>
      <c r="O58" s="674"/>
      <c r="P58" s="676"/>
      <c r="Q58" s="677"/>
    </row>
    <row r="59" spans="1:17" ht="14.25" customHeight="1" x14ac:dyDescent="0.2">
      <c r="A59" s="754"/>
      <c r="B59" s="753"/>
      <c r="C59" s="482"/>
      <c r="D59" s="484"/>
      <c r="E59" s="784" t="s">
        <v>214</v>
      </c>
      <c r="F59" s="821"/>
      <c r="G59" s="825"/>
      <c r="H59" s="534" t="s">
        <v>70</v>
      </c>
      <c r="I59" s="635">
        <f>23+18</f>
        <v>41</v>
      </c>
      <c r="J59" s="527">
        <v>20</v>
      </c>
      <c r="K59" s="4"/>
      <c r="L59" s="6"/>
      <c r="M59" s="157"/>
      <c r="N59" s="639">
        <v>1</v>
      </c>
      <c r="O59" s="8">
        <v>1</v>
      </c>
      <c r="P59" s="233"/>
      <c r="Q59" s="106"/>
    </row>
    <row r="60" spans="1:17" ht="13.5" customHeight="1" x14ac:dyDescent="0.2">
      <c r="A60" s="754"/>
      <c r="B60" s="753"/>
      <c r="C60" s="482"/>
      <c r="D60" s="484"/>
      <c r="E60" s="785" t="s">
        <v>192</v>
      </c>
      <c r="F60" s="821"/>
      <c r="G60" s="826"/>
      <c r="H60" s="534" t="s">
        <v>70</v>
      </c>
      <c r="I60" s="635">
        <v>155</v>
      </c>
      <c r="J60" s="535">
        <v>197.6</v>
      </c>
      <c r="K60" s="535"/>
      <c r="L60" s="541"/>
      <c r="M60" s="540"/>
      <c r="N60" s="542">
        <v>1</v>
      </c>
      <c r="O60" s="542">
        <v>1</v>
      </c>
      <c r="P60" s="543"/>
      <c r="Q60" s="544"/>
    </row>
    <row r="61" spans="1:17" ht="13.5" customHeight="1" x14ac:dyDescent="0.2">
      <c r="A61" s="932"/>
      <c r="B61" s="933"/>
      <c r="C61" s="482"/>
      <c r="D61" s="934"/>
      <c r="E61" s="1244" t="s">
        <v>202</v>
      </c>
      <c r="F61" s="819"/>
      <c r="G61" s="827"/>
      <c r="H61" s="537" t="s">
        <v>115</v>
      </c>
      <c r="I61" s="731"/>
      <c r="J61" s="538">
        <v>25.1</v>
      </c>
      <c r="K61" s="538"/>
      <c r="L61" s="539"/>
      <c r="M61" s="1246" t="s">
        <v>203</v>
      </c>
      <c r="N61" s="679"/>
      <c r="O61" s="680">
        <v>1</v>
      </c>
      <c r="P61" s="680">
        <v>3</v>
      </c>
      <c r="Q61" s="682"/>
    </row>
    <row r="62" spans="1:17" ht="15.75" customHeight="1" x14ac:dyDescent="0.2">
      <c r="A62" s="932"/>
      <c r="B62" s="933"/>
      <c r="C62" s="482"/>
      <c r="D62" s="934"/>
      <c r="E62" s="1245"/>
      <c r="F62" s="820"/>
      <c r="G62" s="828"/>
      <c r="H62" s="732" t="s">
        <v>150</v>
      </c>
      <c r="I62" s="733"/>
      <c r="J62" s="527"/>
      <c r="K62" s="527">
        <f>144-25</f>
        <v>119</v>
      </c>
      <c r="L62" s="528"/>
      <c r="M62" s="1247"/>
      <c r="N62" s="683"/>
      <c r="O62" s="674"/>
      <c r="P62" s="676"/>
      <c r="Q62" s="677"/>
    </row>
    <row r="63" spans="1:17" ht="14.25" customHeight="1" x14ac:dyDescent="0.2">
      <c r="A63" s="932"/>
      <c r="B63" s="933"/>
      <c r="C63" s="482"/>
      <c r="D63" s="935"/>
      <c r="E63" s="943" t="s">
        <v>217</v>
      </c>
      <c r="F63" s="819"/>
      <c r="G63" s="827"/>
      <c r="H63" s="917"/>
      <c r="I63" s="940"/>
      <c r="J63" s="918"/>
      <c r="K63" s="918"/>
      <c r="L63" s="919"/>
      <c r="M63" s="941"/>
      <c r="N63" s="942"/>
      <c r="O63" s="922"/>
      <c r="P63" s="922"/>
      <c r="Q63" s="923"/>
    </row>
    <row r="64" spans="1:17" ht="26.25" customHeight="1" x14ac:dyDescent="0.2">
      <c r="A64" s="1157"/>
      <c r="B64" s="1158"/>
      <c r="C64" s="1256"/>
      <c r="D64" s="484" t="s">
        <v>37</v>
      </c>
      <c r="E64" s="786" t="s">
        <v>79</v>
      </c>
      <c r="F64" s="1164"/>
      <c r="G64" s="1290"/>
      <c r="H64" s="102"/>
      <c r="I64" s="99"/>
      <c r="J64" s="4"/>
      <c r="K64" s="4"/>
      <c r="L64" s="6"/>
      <c r="M64" s="91"/>
      <c r="N64" s="669"/>
      <c r="O64" s="670"/>
      <c r="P64" s="671"/>
      <c r="Q64" s="672"/>
    </row>
    <row r="65" spans="1:17" ht="40.5" customHeight="1" x14ac:dyDescent="0.2">
      <c r="A65" s="1157"/>
      <c r="B65" s="1158"/>
      <c r="C65" s="1256"/>
      <c r="D65" s="484"/>
      <c r="E65" s="784" t="s">
        <v>226</v>
      </c>
      <c r="F65" s="1164"/>
      <c r="G65" s="1290"/>
      <c r="H65" s="640" t="s">
        <v>35</v>
      </c>
      <c r="I65" s="535"/>
      <c r="J65" s="535">
        <v>15</v>
      </c>
      <c r="K65" s="535"/>
      <c r="L65" s="541"/>
      <c r="M65" s="641" t="s">
        <v>67</v>
      </c>
      <c r="N65" s="642"/>
      <c r="O65" s="643" t="s">
        <v>185</v>
      </c>
      <c r="P65" s="644"/>
      <c r="Q65" s="645"/>
    </row>
    <row r="66" spans="1:17" ht="27" customHeight="1" x14ac:dyDescent="0.2">
      <c r="A66" s="1157"/>
      <c r="B66" s="1158"/>
      <c r="C66" s="1256"/>
      <c r="D66" s="749"/>
      <c r="E66" s="787" t="s">
        <v>140</v>
      </c>
      <c r="F66" s="1165"/>
      <c r="G66" s="1291"/>
      <c r="H66" s="634" t="s">
        <v>35</v>
      </c>
      <c r="I66" s="101"/>
      <c r="J66" s="101"/>
      <c r="K66" s="101">
        <v>100</v>
      </c>
      <c r="L66" s="100"/>
      <c r="M66" s="11" t="s">
        <v>67</v>
      </c>
      <c r="N66" s="545"/>
      <c r="O66" s="546"/>
      <c r="P66" s="547" t="s">
        <v>62</v>
      </c>
      <c r="Q66" s="728"/>
    </row>
    <row r="67" spans="1:17" ht="17.25" customHeight="1" thickBot="1" x14ac:dyDescent="0.25">
      <c r="A67" s="498"/>
      <c r="B67" s="424"/>
      <c r="C67" s="499"/>
      <c r="D67" s="500"/>
      <c r="E67" s="107"/>
      <c r="F67" s="790"/>
      <c r="G67" s="502"/>
      <c r="H67" s="503" t="s">
        <v>6</v>
      </c>
      <c r="I67" s="504">
        <f>SUM(I49:I66)</f>
        <v>406.8</v>
      </c>
      <c r="J67" s="504">
        <f>SUM(J49:J66)</f>
        <v>462.6</v>
      </c>
      <c r="K67" s="504">
        <f>SUM(K49:K66)</f>
        <v>316.60000000000002</v>
      </c>
      <c r="L67" s="504">
        <f>SUM(L49:L66)</f>
        <v>48</v>
      </c>
      <c r="M67" s="505"/>
      <c r="N67" s="506"/>
      <c r="O67" s="506"/>
      <c r="P67" s="548"/>
      <c r="Q67" s="655"/>
    </row>
    <row r="68" spans="1:17" ht="13.5" thickBot="1" x14ac:dyDescent="0.25">
      <c r="A68" s="498" t="s">
        <v>5</v>
      </c>
      <c r="B68" s="549" t="s">
        <v>5</v>
      </c>
      <c r="C68" s="1138" t="s">
        <v>8</v>
      </c>
      <c r="D68" s="1138"/>
      <c r="E68" s="1138"/>
      <c r="F68" s="1138"/>
      <c r="G68" s="1138"/>
      <c r="H68" s="1138"/>
      <c r="I68" s="550">
        <f>I67+I47</f>
        <v>593.4</v>
      </c>
      <c r="J68" s="550">
        <f>J67+J47</f>
        <v>603.20000000000005</v>
      </c>
      <c r="K68" s="550">
        <f>K67+K47</f>
        <v>513.79999999999995</v>
      </c>
      <c r="L68" s="550">
        <f>L67+L47</f>
        <v>278.7</v>
      </c>
      <c r="M68" s="1146"/>
      <c r="N68" s="1147"/>
      <c r="O68" s="1147"/>
      <c r="P68" s="1147"/>
      <c r="Q68" s="1148"/>
    </row>
    <row r="69" spans="1:17" ht="17.25" customHeight="1" thickBot="1" x14ac:dyDescent="0.25">
      <c r="A69" s="428" t="s">
        <v>5</v>
      </c>
      <c r="B69" s="551" t="s">
        <v>7</v>
      </c>
      <c r="C69" s="1154" t="s">
        <v>49</v>
      </c>
      <c r="D69" s="1155"/>
      <c r="E69" s="1155"/>
      <c r="F69" s="1155"/>
      <c r="G69" s="1155"/>
      <c r="H69" s="1155"/>
      <c r="I69" s="1155"/>
      <c r="J69" s="1155"/>
      <c r="K69" s="1155"/>
      <c r="L69" s="1155"/>
      <c r="M69" s="1155"/>
      <c r="N69" s="1155"/>
      <c r="O69" s="1155"/>
      <c r="P69" s="1155"/>
      <c r="Q69" s="1156"/>
    </row>
    <row r="70" spans="1:17" ht="25.5" customHeight="1" x14ac:dyDescent="0.2">
      <c r="A70" s="755" t="s">
        <v>5</v>
      </c>
      <c r="B70" s="752" t="s">
        <v>7</v>
      </c>
      <c r="C70" s="552" t="s">
        <v>5</v>
      </c>
      <c r="D70" s="553"/>
      <c r="E70" s="554" t="s">
        <v>65</v>
      </c>
      <c r="F70" s="814"/>
      <c r="G70" s="817"/>
      <c r="H70" s="555"/>
      <c r="I70" s="556"/>
      <c r="J70" s="556"/>
      <c r="K70" s="556"/>
      <c r="L70" s="557"/>
      <c r="M70" s="558"/>
      <c r="N70" s="559"/>
      <c r="O70" s="560"/>
      <c r="P70" s="561"/>
      <c r="Q70" s="562"/>
    </row>
    <row r="71" spans="1:17" ht="27" customHeight="1" x14ac:dyDescent="0.2">
      <c r="A71" s="1157"/>
      <c r="B71" s="1158"/>
      <c r="C71" s="1256"/>
      <c r="D71" s="1257" t="s">
        <v>5</v>
      </c>
      <c r="E71" s="1259" t="s">
        <v>51</v>
      </c>
      <c r="F71" s="1164" t="s">
        <v>61</v>
      </c>
      <c r="G71" s="1265" t="s">
        <v>206</v>
      </c>
      <c r="H71" s="563" t="s">
        <v>35</v>
      </c>
      <c r="I71" s="98">
        <v>34</v>
      </c>
      <c r="J71" s="98">
        <v>34</v>
      </c>
      <c r="K71" s="98">
        <v>34</v>
      </c>
      <c r="L71" s="190">
        <v>34</v>
      </c>
      <c r="M71" s="564" t="s">
        <v>83</v>
      </c>
      <c r="N71" s="565">
        <v>80</v>
      </c>
      <c r="O71" s="116">
        <v>80</v>
      </c>
      <c r="P71" s="181">
        <v>80</v>
      </c>
      <c r="Q71" s="113">
        <v>80</v>
      </c>
    </row>
    <row r="72" spans="1:17" ht="21" customHeight="1" x14ac:dyDescent="0.2">
      <c r="A72" s="1157"/>
      <c r="B72" s="1158"/>
      <c r="C72" s="1256"/>
      <c r="D72" s="1258"/>
      <c r="E72" s="1260"/>
      <c r="F72" s="1164"/>
      <c r="G72" s="1265"/>
      <c r="H72" s="601"/>
      <c r="I72" s="101"/>
      <c r="J72" s="101"/>
      <c r="K72" s="101"/>
      <c r="L72" s="100"/>
      <c r="M72" s="11" t="s">
        <v>52</v>
      </c>
      <c r="N72" s="9">
        <v>5</v>
      </c>
      <c r="O72" s="519">
        <v>5</v>
      </c>
      <c r="P72" s="287">
        <v>5</v>
      </c>
      <c r="Q72" s="288">
        <v>5</v>
      </c>
    </row>
    <row r="73" spans="1:17" ht="65.25" customHeight="1" x14ac:dyDescent="0.2">
      <c r="A73" s="754"/>
      <c r="B73" s="753"/>
      <c r="C73" s="747"/>
      <c r="D73" s="749" t="s">
        <v>7</v>
      </c>
      <c r="E73" s="246" t="s">
        <v>82</v>
      </c>
      <c r="F73" s="815"/>
      <c r="G73" s="809"/>
      <c r="H73" s="566" t="s">
        <v>35</v>
      </c>
      <c r="I73" s="101">
        <v>8</v>
      </c>
      <c r="J73" s="101">
        <v>8.5</v>
      </c>
      <c r="K73" s="101">
        <v>8</v>
      </c>
      <c r="L73" s="100">
        <v>8</v>
      </c>
      <c r="M73" s="11" t="s">
        <v>85</v>
      </c>
      <c r="N73" s="9">
        <v>2</v>
      </c>
      <c r="O73" s="519">
        <v>2</v>
      </c>
      <c r="P73" s="287">
        <v>2</v>
      </c>
      <c r="Q73" s="288">
        <v>2</v>
      </c>
    </row>
    <row r="74" spans="1:17" ht="30.75" customHeight="1" x14ac:dyDescent="0.2">
      <c r="A74" s="754"/>
      <c r="B74" s="753"/>
      <c r="C74" s="487"/>
      <c r="D74" s="567" t="s">
        <v>37</v>
      </c>
      <c r="E74" s="568" t="s">
        <v>88</v>
      </c>
      <c r="F74" s="815"/>
      <c r="G74" s="809"/>
      <c r="H74" s="566" t="s">
        <v>35</v>
      </c>
      <c r="I74" s="101">
        <v>29</v>
      </c>
      <c r="J74" s="101"/>
      <c r="K74" s="101">
        <v>30</v>
      </c>
      <c r="L74" s="100">
        <v>30</v>
      </c>
      <c r="M74" s="108" t="s">
        <v>154</v>
      </c>
      <c r="N74" s="10">
        <v>100</v>
      </c>
      <c r="O74" s="569"/>
      <c r="P74" s="121">
        <v>100</v>
      </c>
      <c r="Q74" s="570">
        <v>100</v>
      </c>
    </row>
    <row r="75" spans="1:17" ht="39.75" customHeight="1" x14ac:dyDescent="0.2">
      <c r="A75" s="754"/>
      <c r="B75" s="753"/>
      <c r="C75" s="487"/>
      <c r="D75" s="567" t="s">
        <v>38</v>
      </c>
      <c r="E75" s="568" t="s">
        <v>219</v>
      </c>
      <c r="F75" s="816"/>
      <c r="G75" s="818"/>
      <c r="H75" s="566" t="s">
        <v>35</v>
      </c>
      <c r="I75" s="101"/>
      <c r="J75" s="101"/>
      <c r="K75" s="101">
        <v>50</v>
      </c>
      <c r="L75" s="101">
        <v>65</v>
      </c>
      <c r="M75" s="108" t="s">
        <v>220</v>
      </c>
      <c r="N75" s="10"/>
      <c r="O75" s="569"/>
      <c r="P75" s="121"/>
      <c r="Q75" s="570">
        <v>1</v>
      </c>
    </row>
    <row r="76" spans="1:17" ht="17.25" customHeight="1" thickBot="1" x14ac:dyDescent="0.25">
      <c r="A76" s="498"/>
      <c r="B76" s="424"/>
      <c r="C76" s="499"/>
      <c r="D76" s="500"/>
      <c r="E76" s="107"/>
      <c r="F76" s="501"/>
      <c r="G76" s="502"/>
      <c r="H76" s="503" t="s">
        <v>6</v>
      </c>
      <c r="I76" s="504">
        <f>SUM(I71:I74)</f>
        <v>71</v>
      </c>
      <c r="J76" s="504">
        <f>SUM(J71:J75)</f>
        <v>42.5</v>
      </c>
      <c r="K76" s="504">
        <f>SUM(K71:K75)</f>
        <v>122</v>
      </c>
      <c r="L76" s="504">
        <f t="shared" ref="L76" si="0">SUM(L71:L75)</f>
        <v>137</v>
      </c>
      <c r="M76" s="505"/>
      <c r="N76" s="506"/>
      <c r="O76" s="506"/>
      <c r="P76" s="548"/>
      <c r="Q76" s="655"/>
    </row>
    <row r="77" spans="1:17" ht="13.5" thickBot="1" x14ac:dyDescent="0.25">
      <c r="A77" s="571" t="s">
        <v>5</v>
      </c>
      <c r="B77" s="551" t="s">
        <v>7</v>
      </c>
      <c r="C77" s="1138" t="s">
        <v>8</v>
      </c>
      <c r="D77" s="1138"/>
      <c r="E77" s="1138"/>
      <c r="F77" s="1138"/>
      <c r="G77" s="1138"/>
      <c r="H77" s="1138"/>
      <c r="I77" s="572">
        <f>I76</f>
        <v>71</v>
      </c>
      <c r="J77" s="572">
        <f>J76</f>
        <v>42.5</v>
      </c>
      <c r="K77" s="572">
        <f t="shared" ref="K77:L77" si="1">K76</f>
        <v>122</v>
      </c>
      <c r="L77" s="572">
        <f t="shared" si="1"/>
        <v>137</v>
      </c>
      <c r="M77" s="1146"/>
      <c r="N77" s="1147"/>
      <c r="O77" s="1147"/>
      <c r="P77" s="1147"/>
      <c r="Q77" s="1148"/>
    </row>
    <row r="78" spans="1:17" ht="17.25" customHeight="1" thickBot="1" x14ac:dyDescent="0.25">
      <c r="A78" s="428" t="s">
        <v>5</v>
      </c>
      <c r="B78" s="551" t="s">
        <v>37</v>
      </c>
      <c r="C78" s="1149" t="s">
        <v>116</v>
      </c>
      <c r="D78" s="1150"/>
      <c r="E78" s="1150"/>
      <c r="F78" s="1150"/>
      <c r="G78" s="1150"/>
      <c r="H78" s="1150"/>
      <c r="I78" s="1150"/>
      <c r="J78" s="1150"/>
      <c r="K78" s="1150"/>
      <c r="L78" s="1150"/>
      <c r="M78" s="1150"/>
      <c r="N78" s="1150"/>
      <c r="O78" s="1150"/>
      <c r="P78" s="1150"/>
      <c r="Q78" s="1151"/>
    </row>
    <row r="79" spans="1:17" ht="28.5" customHeight="1" x14ac:dyDescent="0.2">
      <c r="A79" s="573" t="s">
        <v>5</v>
      </c>
      <c r="B79" s="574" t="s">
        <v>37</v>
      </c>
      <c r="C79" s="575" t="s">
        <v>5</v>
      </c>
      <c r="D79" s="576"/>
      <c r="E79" s="577" t="s">
        <v>68</v>
      </c>
      <c r="F79" s="734"/>
      <c r="G79" s="1297" t="s">
        <v>207</v>
      </c>
      <c r="H79" s="578"/>
      <c r="I79" s="579"/>
      <c r="J79" s="579"/>
      <c r="K79" s="580"/>
      <c r="L79" s="579"/>
      <c r="M79" s="581"/>
      <c r="N79" s="582"/>
      <c r="O79" s="583"/>
      <c r="P79" s="584"/>
      <c r="Q79" s="585"/>
    </row>
    <row r="80" spans="1:17" ht="31.5" customHeight="1" x14ac:dyDescent="0.2">
      <c r="A80" s="480"/>
      <c r="B80" s="481"/>
      <c r="C80" s="586"/>
      <c r="D80" s="587" t="s">
        <v>5</v>
      </c>
      <c r="E80" s="654" t="s">
        <v>53</v>
      </c>
      <c r="F80" s="735"/>
      <c r="G80" s="1265"/>
      <c r="H80" s="588" t="s">
        <v>35</v>
      </c>
      <c r="I80" s="264">
        <v>6</v>
      </c>
      <c r="J80" s="264">
        <v>6</v>
      </c>
      <c r="K80" s="263">
        <v>6</v>
      </c>
      <c r="L80" s="264">
        <v>6</v>
      </c>
      <c r="M80" s="108" t="s">
        <v>56</v>
      </c>
      <c r="N80" s="10">
        <v>3</v>
      </c>
      <c r="O80" s="569">
        <v>3</v>
      </c>
      <c r="P80" s="121">
        <v>3</v>
      </c>
      <c r="Q80" s="570">
        <v>3</v>
      </c>
    </row>
    <row r="81" spans="1:17" ht="41.25" customHeight="1" x14ac:dyDescent="0.2">
      <c r="A81" s="480"/>
      <c r="B81" s="481"/>
      <c r="C81" s="589"/>
      <c r="D81" s="587" t="s">
        <v>7</v>
      </c>
      <c r="E81" s="17" t="s">
        <v>221</v>
      </c>
      <c r="F81" s="736"/>
      <c r="G81" s="1265"/>
      <c r="H81" s="274" t="s">
        <v>35</v>
      </c>
      <c r="I81" s="101">
        <v>2.5</v>
      </c>
      <c r="J81" s="101">
        <v>2.5</v>
      </c>
      <c r="K81" s="100">
        <v>2.5</v>
      </c>
      <c r="L81" s="101">
        <v>2.5</v>
      </c>
      <c r="M81" s="472" t="s">
        <v>141</v>
      </c>
      <c r="N81" s="277">
        <v>6</v>
      </c>
      <c r="O81" s="277">
        <v>6</v>
      </c>
      <c r="P81" s="277">
        <v>6</v>
      </c>
      <c r="Q81" s="278">
        <v>6</v>
      </c>
    </row>
    <row r="82" spans="1:17" ht="12.75" customHeight="1" x14ac:dyDescent="0.2">
      <c r="A82" s="480"/>
      <c r="B82" s="481"/>
      <c r="C82" s="586"/>
      <c r="D82" s="590" t="s">
        <v>37</v>
      </c>
      <c r="E82" s="377" t="s">
        <v>74</v>
      </c>
      <c r="F82" s="737"/>
      <c r="G82" s="1265"/>
      <c r="H82" s="105"/>
      <c r="I82" s="4"/>
      <c r="J82" s="4"/>
      <c r="K82" s="6"/>
      <c r="L82" s="4"/>
      <c r="M82" s="91"/>
      <c r="N82" s="8"/>
      <c r="O82" s="76"/>
      <c r="P82" s="233"/>
      <c r="Q82" s="106"/>
    </row>
    <row r="83" spans="1:17" ht="25.5" customHeight="1" x14ac:dyDescent="0.2">
      <c r="A83" s="480"/>
      <c r="B83" s="481"/>
      <c r="C83" s="589"/>
      <c r="D83" s="590"/>
      <c r="E83" s="377" t="s">
        <v>76</v>
      </c>
      <c r="F83" s="737"/>
      <c r="G83" s="1265"/>
      <c r="H83" s="105" t="s">
        <v>35</v>
      </c>
      <c r="I83" s="4">
        <v>2</v>
      </c>
      <c r="J83" s="4">
        <v>2</v>
      </c>
      <c r="K83" s="6">
        <v>2</v>
      </c>
      <c r="L83" s="4">
        <v>2</v>
      </c>
      <c r="M83" s="91" t="s">
        <v>75</v>
      </c>
      <c r="N83" s="8">
        <v>1</v>
      </c>
      <c r="O83" s="76">
        <v>1</v>
      </c>
      <c r="P83" s="233">
        <v>1</v>
      </c>
      <c r="Q83" s="106">
        <v>1</v>
      </c>
    </row>
    <row r="84" spans="1:17" ht="25.5" customHeight="1" x14ac:dyDescent="0.2">
      <c r="A84" s="480"/>
      <c r="B84" s="481"/>
      <c r="C84" s="589"/>
      <c r="D84" s="590"/>
      <c r="E84" s="377" t="s">
        <v>54</v>
      </c>
      <c r="F84" s="737"/>
      <c r="G84" s="1265"/>
      <c r="H84" s="105" t="s">
        <v>35</v>
      </c>
      <c r="I84" s="4"/>
      <c r="J84" s="99">
        <v>10</v>
      </c>
      <c r="K84" s="174"/>
      <c r="L84" s="4">
        <v>10</v>
      </c>
      <c r="M84" s="91" t="s">
        <v>55</v>
      </c>
      <c r="N84" s="8"/>
      <c r="O84" s="76">
        <v>200</v>
      </c>
      <c r="P84" s="233"/>
      <c r="Q84" s="106">
        <v>200</v>
      </c>
    </row>
    <row r="85" spans="1:17" ht="33" customHeight="1" x14ac:dyDescent="0.2">
      <c r="A85" s="480"/>
      <c r="B85" s="481"/>
      <c r="C85" s="589"/>
      <c r="D85" s="587" t="s">
        <v>38</v>
      </c>
      <c r="E85" s="253" t="s">
        <v>78</v>
      </c>
      <c r="F85" s="737"/>
      <c r="G85" s="1265"/>
      <c r="H85" s="279" t="s">
        <v>35</v>
      </c>
      <c r="I85" s="264">
        <v>5</v>
      </c>
      <c r="J85" s="264">
        <v>5</v>
      </c>
      <c r="K85" s="263">
        <v>5</v>
      </c>
      <c r="L85" s="264">
        <v>5</v>
      </c>
      <c r="M85" s="108" t="s">
        <v>84</v>
      </c>
      <c r="N85" s="121">
        <v>1</v>
      </c>
      <c r="O85" s="121">
        <v>1</v>
      </c>
      <c r="P85" s="121">
        <v>1</v>
      </c>
      <c r="Q85" s="570">
        <v>1</v>
      </c>
    </row>
    <row r="86" spans="1:17" ht="28.5" customHeight="1" x14ac:dyDescent="0.2">
      <c r="A86" s="480"/>
      <c r="B86" s="481"/>
      <c r="C86" s="589"/>
      <c r="D86" s="587" t="s">
        <v>39</v>
      </c>
      <c r="E86" s="17" t="s">
        <v>144</v>
      </c>
      <c r="F86" s="736"/>
      <c r="G86" s="1265"/>
      <c r="H86" s="274" t="s">
        <v>35</v>
      </c>
      <c r="I86" s="275"/>
      <c r="J86" s="275">
        <v>10</v>
      </c>
      <c r="K86" s="281"/>
      <c r="L86" s="275"/>
      <c r="M86" s="272" t="s">
        <v>196</v>
      </c>
      <c r="N86" s="277"/>
      <c r="O86" s="277">
        <v>20</v>
      </c>
      <c r="P86" s="277"/>
      <c r="Q86" s="278"/>
    </row>
    <row r="87" spans="1:17" ht="40.5" customHeight="1" x14ac:dyDescent="0.2">
      <c r="A87" s="624"/>
      <c r="B87" s="625"/>
      <c r="C87" s="589"/>
      <c r="D87" s="587" t="s">
        <v>40</v>
      </c>
      <c r="E87" s="17" t="s">
        <v>222</v>
      </c>
      <c r="F87" s="738"/>
      <c r="G87" s="1265"/>
      <c r="H87" s="274" t="s">
        <v>35</v>
      </c>
      <c r="I87" s="275"/>
      <c r="J87" s="275"/>
      <c r="K87" s="281">
        <v>10</v>
      </c>
      <c r="L87" s="275"/>
      <c r="M87" s="272" t="s">
        <v>195</v>
      </c>
      <c r="N87" s="277"/>
      <c r="O87" s="277"/>
      <c r="P87" s="277">
        <v>1</v>
      </c>
      <c r="Q87" s="278"/>
    </row>
    <row r="88" spans="1:17" ht="15.75" customHeight="1" x14ac:dyDescent="0.2">
      <c r="A88" s="624"/>
      <c r="B88" s="625"/>
      <c r="C88" s="589"/>
      <c r="D88" s="626"/>
      <c r="E88" s="1299" t="s">
        <v>114</v>
      </c>
      <c r="F88" s="739"/>
      <c r="G88" s="1265"/>
      <c r="H88" s="620" t="s">
        <v>35</v>
      </c>
      <c r="I88" s="289">
        <v>15</v>
      </c>
      <c r="J88" s="289"/>
      <c r="K88" s="289"/>
      <c r="L88" s="289"/>
      <c r="M88" s="646" t="s">
        <v>110</v>
      </c>
      <c r="N88" s="647">
        <v>1</v>
      </c>
      <c r="O88" s="648"/>
      <c r="P88" s="647"/>
      <c r="Q88" s="649"/>
    </row>
    <row r="89" spans="1:17" ht="22.5" customHeight="1" x14ac:dyDescent="0.2">
      <c r="A89" s="624"/>
      <c r="B89" s="625"/>
      <c r="C89" s="589"/>
      <c r="D89" s="627"/>
      <c r="E89" s="1300"/>
      <c r="F89" s="740"/>
      <c r="G89" s="1298"/>
      <c r="H89" s="833" t="s">
        <v>115</v>
      </c>
      <c r="I89" s="291">
        <v>2.5</v>
      </c>
      <c r="J89" s="291"/>
      <c r="K89" s="291"/>
      <c r="L89" s="291"/>
      <c r="M89" s="650"/>
      <c r="N89" s="651"/>
      <c r="O89" s="652"/>
      <c r="P89" s="652"/>
      <c r="Q89" s="653"/>
    </row>
    <row r="90" spans="1:17" ht="17.25" customHeight="1" thickBot="1" x14ac:dyDescent="0.25">
      <c r="A90" s="498"/>
      <c r="B90" s="424"/>
      <c r="C90" s="499"/>
      <c r="D90" s="500"/>
      <c r="E90" s="107"/>
      <c r="F90" s="501"/>
      <c r="G90" s="830"/>
      <c r="H90" s="831" t="s">
        <v>6</v>
      </c>
      <c r="I90" s="832">
        <f>SUM(I80:I89)</f>
        <v>33</v>
      </c>
      <c r="J90" s="832">
        <f>SUM(J80:J89)</f>
        <v>35.5</v>
      </c>
      <c r="K90" s="832">
        <f>SUM(K80:K89)</f>
        <v>25.5</v>
      </c>
      <c r="L90" s="504">
        <f>SUM(L80:L89)</f>
        <v>25.5</v>
      </c>
      <c r="M90" s="505"/>
      <c r="N90" s="506"/>
      <c r="O90" s="506"/>
      <c r="P90" s="506"/>
      <c r="Q90" s="655"/>
    </row>
    <row r="91" spans="1:17" ht="15.75" customHeight="1" x14ac:dyDescent="0.2">
      <c r="A91" s="573" t="s">
        <v>5</v>
      </c>
      <c r="B91" s="574" t="s">
        <v>37</v>
      </c>
      <c r="C91" s="575" t="s">
        <v>7</v>
      </c>
      <c r="D91" s="591"/>
      <c r="E91" s="339" t="s">
        <v>100</v>
      </c>
      <c r="F91" s="834"/>
      <c r="G91" s="842"/>
      <c r="H91" s="102" t="s">
        <v>35</v>
      </c>
      <c r="I91" s="763"/>
      <c r="J91" s="764"/>
      <c r="K91" s="764"/>
      <c r="L91" s="764"/>
      <c r="M91" s="340"/>
      <c r="N91" s="284"/>
      <c r="O91" s="285"/>
      <c r="P91" s="284"/>
      <c r="Q91" s="600"/>
    </row>
    <row r="92" spans="1:17" ht="13.5" customHeight="1" x14ac:dyDescent="0.2">
      <c r="A92" s="592"/>
      <c r="B92" s="593"/>
      <c r="C92" s="586"/>
      <c r="D92" s="664"/>
      <c r="E92" s="665"/>
      <c r="F92" s="835"/>
      <c r="G92" s="809"/>
      <c r="H92" s="566" t="s">
        <v>115</v>
      </c>
      <c r="I92" s="698"/>
      <c r="J92" s="699"/>
      <c r="K92" s="699"/>
      <c r="L92" s="699"/>
      <c r="M92" s="298"/>
      <c r="N92" s="287"/>
      <c r="O92" s="9"/>
      <c r="P92" s="287"/>
      <c r="Q92" s="288"/>
    </row>
    <row r="93" spans="1:17" ht="38.25" customHeight="1" x14ac:dyDescent="0.2">
      <c r="A93" s="592"/>
      <c r="B93" s="593"/>
      <c r="C93" s="586"/>
      <c r="D93" s="1278" t="s">
        <v>5</v>
      </c>
      <c r="E93" s="1301" t="s">
        <v>93</v>
      </c>
      <c r="F93" s="836" t="s">
        <v>190</v>
      </c>
      <c r="G93" s="1233" t="s">
        <v>208</v>
      </c>
      <c r="H93" s="1234" t="s">
        <v>35</v>
      </c>
      <c r="I93" s="1235">
        <f>100+23.7</f>
        <v>123.7</v>
      </c>
      <c r="J93" s="1161">
        <v>200</v>
      </c>
      <c r="K93" s="1161">
        <v>200</v>
      </c>
      <c r="L93" s="1161">
        <v>300</v>
      </c>
      <c r="M93" s="690" t="s">
        <v>105</v>
      </c>
      <c r="N93" s="181">
        <v>3</v>
      </c>
      <c r="O93" s="565">
        <v>5</v>
      </c>
      <c r="P93" s="181">
        <v>5</v>
      </c>
      <c r="Q93" s="113">
        <v>6</v>
      </c>
    </row>
    <row r="94" spans="1:17" ht="24" customHeight="1" x14ac:dyDescent="0.2">
      <c r="A94" s="592"/>
      <c r="B94" s="593"/>
      <c r="C94" s="586"/>
      <c r="D94" s="1280"/>
      <c r="E94" s="1302"/>
      <c r="F94" s="837" t="s">
        <v>198</v>
      </c>
      <c r="G94" s="1233"/>
      <c r="H94" s="1234"/>
      <c r="I94" s="1235"/>
      <c r="J94" s="1161"/>
      <c r="K94" s="1161"/>
      <c r="L94" s="1161"/>
      <c r="M94" s="298"/>
      <c r="N94" s="287"/>
      <c r="O94" s="9"/>
      <c r="P94" s="287"/>
      <c r="Q94" s="288"/>
    </row>
    <row r="95" spans="1:17" ht="15.75" customHeight="1" x14ac:dyDescent="0.2">
      <c r="A95" s="659"/>
      <c r="B95" s="660"/>
      <c r="C95" s="586"/>
      <c r="D95" s="661" t="s">
        <v>7</v>
      </c>
      <c r="E95" s="1296" t="s">
        <v>188</v>
      </c>
      <c r="F95" s="838" t="s">
        <v>189</v>
      </c>
      <c r="G95" s="1233" t="s">
        <v>209</v>
      </c>
      <c r="H95" s="1135" t="s">
        <v>115</v>
      </c>
      <c r="I95" s="1281"/>
      <c r="J95" s="1136">
        <v>20</v>
      </c>
      <c r="K95" s="1136"/>
      <c r="L95" s="1136"/>
      <c r="M95" s="697" t="s">
        <v>227</v>
      </c>
      <c r="N95" s="565"/>
      <c r="O95" s="565">
        <v>1</v>
      </c>
      <c r="P95" s="565"/>
      <c r="Q95" s="113"/>
    </row>
    <row r="96" spans="1:17" ht="27" customHeight="1" x14ac:dyDescent="0.2">
      <c r="A96" s="592"/>
      <c r="B96" s="593"/>
      <c r="C96" s="586"/>
      <c r="D96" s="687"/>
      <c r="E96" s="1296"/>
      <c r="F96" s="839" t="s">
        <v>198</v>
      </c>
      <c r="G96" s="1233"/>
      <c r="H96" s="1135"/>
      <c r="I96" s="1282"/>
      <c r="J96" s="1137"/>
      <c r="K96" s="1137"/>
      <c r="L96" s="1137"/>
      <c r="M96" s="948" t="s">
        <v>194</v>
      </c>
      <c r="N96" s="652">
        <v>1</v>
      </c>
      <c r="O96" s="696"/>
      <c r="P96" s="9"/>
      <c r="Q96" s="288"/>
    </row>
    <row r="97" spans="1:17" ht="42.75" customHeight="1" x14ac:dyDescent="0.2">
      <c r="A97" s="693"/>
      <c r="B97" s="694"/>
      <c r="C97" s="589"/>
      <c r="D97" s="587" t="s">
        <v>37</v>
      </c>
      <c r="E97" s="17" t="s">
        <v>199</v>
      </c>
      <c r="F97" s="840" t="s">
        <v>198</v>
      </c>
      <c r="G97" s="1233" t="s">
        <v>208</v>
      </c>
      <c r="H97" s="692" t="s">
        <v>35</v>
      </c>
      <c r="I97" s="273"/>
      <c r="J97" s="667"/>
      <c r="K97" s="685">
        <v>10</v>
      </c>
      <c r="L97" s="667">
        <v>10</v>
      </c>
      <c r="M97" s="108" t="s">
        <v>142</v>
      </c>
      <c r="N97" s="277"/>
      <c r="O97" s="303"/>
      <c r="P97" s="303"/>
      <c r="Q97" s="278">
        <v>1</v>
      </c>
    </row>
    <row r="98" spans="1:17" ht="30" customHeight="1" x14ac:dyDescent="0.2">
      <c r="A98" s="592"/>
      <c r="B98" s="593"/>
      <c r="C98" s="586"/>
      <c r="D98" s="691" t="s">
        <v>38</v>
      </c>
      <c r="E98" s="688" t="s">
        <v>187</v>
      </c>
      <c r="F98" s="841" t="s">
        <v>89</v>
      </c>
      <c r="G98" s="1233"/>
      <c r="H98" s="594" t="s">
        <v>35</v>
      </c>
      <c r="I98" s="176"/>
      <c r="J98" s="101"/>
      <c r="K98" s="101"/>
      <c r="L98" s="101">
        <v>25</v>
      </c>
      <c r="M98" s="298" t="s">
        <v>186</v>
      </c>
      <c r="N98" s="287"/>
      <c r="O98" s="287"/>
      <c r="P98" s="287"/>
      <c r="Q98" s="288">
        <v>1</v>
      </c>
    </row>
    <row r="99" spans="1:17" ht="21" customHeight="1" x14ac:dyDescent="0.2">
      <c r="A99" s="480"/>
      <c r="B99" s="481"/>
      <c r="C99" s="586"/>
      <c r="D99" s="661"/>
      <c r="E99" s="1306" t="s">
        <v>117</v>
      </c>
      <c r="F99" s="1304" t="s">
        <v>89</v>
      </c>
      <c r="G99" s="1294" t="s">
        <v>207</v>
      </c>
      <c r="H99" s="1292" t="s">
        <v>115</v>
      </c>
      <c r="I99" s="294">
        <v>5.0999999999999996</v>
      </c>
      <c r="J99" s="289"/>
      <c r="K99" s="289"/>
      <c r="L99" s="289"/>
      <c r="M99" s="686" t="s">
        <v>90</v>
      </c>
      <c r="N99" s="648">
        <v>2</v>
      </c>
      <c r="O99" s="116"/>
      <c r="P99" s="181"/>
      <c r="Q99" s="113"/>
    </row>
    <row r="100" spans="1:17" ht="13.5" customHeight="1" x14ac:dyDescent="0.2">
      <c r="A100" s="592"/>
      <c r="B100" s="593"/>
      <c r="C100" s="589"/>
      <c r="D100" s="662"/>
      <c r="E100" s="1300"/>
      <c r="F100" s="1305"/>
      <c r="G100" s="1295"/>
      <c r="H100" s="1293"/>
      <c r="I100" s="720"/>
      <c r="J100" s="702"/>
      <c r="K100" s="702"/>
      <c r="L100" s="702"/>
      <c r="M100" s="689"/>
      <c r="N100" s="9"/>
      <c r="O100" s="519"/>
      <c r="P100" s="287"/>
      <c r="Q100" s="288"/>
    </row>
    <row r="101" spans="1:17" ht="17.25" customHeight="1" thickBot="1" x14ac:dyDescent="0.25">
      <c r="A101" s="423"/>
      <c r="B101" s="595"/>
      <c r="C101" s="596"/>
      <c r="D101" s="597"/>
      <c r="E101" s="598"/>
      <c r="F101" s="599"/>
      <c r="G101" s="502"/>
      <c r="H101" s="503" t="s">
        <v>6</v>
      </c>
      <c r="I101" s="504">
        <f>SUM(I93:I100)</f>
        <v>128.80000000000001</v>
      </c>
      <c r="J101" s="504">
        <f>SUM(J93:J100)</f>
        <v>220</v>
      </c>
      <c r="K101" s="504">
        <f>SUM(K93:K100)</f>
        <v>210</v>
      </c>
      <c r="L101" s="504">
        <f>SUM(L93:L100)</f>
        <v>335</v>
      </c>
      <c r="M101" s="505"/>
      <c r="N101" s="506"/>
      <c r="O101" s="506"/>
      <c r="P101" s="548"/>
      <c r="Q101" s="663"/>
    </row>
    <row r="102" spans="1:17" ht="14.25" customHeight="1" thickBot="1" x14ac:dyDescent="0.25">
      <c r="A102" s="423" t="s">
        <v>5</v>
      </c>
      <c r="B102" s="424" t="s">
        <v>37</v>
      </c>
      <c r="C102" s="1145" t="s">
        <v>8</v>
      </c>
      <c r="D102" s="985"/>
      <c r="E102" s="985"/>
      <c r="F102" s="985"/>
      <c r="G102" s="985"/>
      <c r="H102" s="985"/>
      <c r="I102" s="550">
        <f>I101+I90</f>
        <v>161.80000000000001</v>
      </c>
      <c r="J102" s="550">
        <f>J101+J90</f>
        <v>255.5</v>
      </c>
      <c r="K102" s="550">
        <f>K101+K90</f>
        <v>235.5</v>
      </c>
      <c r="L102" s="550">
        <f>L101+L90</f>
        <v>360.5</v>
      </c>
      <c r="M102" s="986"/>
      <c r="N102" s="987"/>
      <c r="O102" s="987"/>
      <c r="P102" s="987"/>
      <c r="Q102" s="988"/>
    </row>
    <row r="103" spans="1:17" ht="14.25" customHeight="1" thickBot="1" x14ac:dyDescent="0.25">
      <c r="A103" s="428" t="s">
        <v>5</v>
      </c>
      <c r="B103" s="989" t="s">
        <v>9</v>
      </c>
      <c r="C103" s="990"/>
      <c r="D103" s="990"/>
      <c r="E103" s="990"/>
      <c r="F103" s="990"/>
      <c r="G103" s="990"/>
      <c r="H103" s="990"/>
      <c r="I103" s="603">
        <f>I102+I77+I68</f>
        <v>826.2</v>
      </c>
      <c r="J103" s="603">
        <f>J102+J77+J68</f>
        <v>901.2</v>
      </c>
      <c r="K103" s="603">
        <f>K102+K77+K68</f>
        <v>871.3</v>
      </c>
      <c r="L103" s="603">
        <f>L102+L77+L68</f>
        <v>776.2</v>
      </c>
      <c r="M103" s="1141"/>
      <c r="N103" s="991"/>
      <c r="O103" s="991"/>
      <c r="P103" s="991"/>
      <c r="Q103" s="992"/>
    </row>
    <row r="104" spans="1:17" ht="14.25" customHeight="1" thickBot="1" x14ac:dyDescent="0.25">
      <c r="A104" s="432" t="s">
        <v>5</v>
      </c>
      <c r="B104" s="993" t="s">
        <v>146</v>
      </c>
      <c r="C104" s="994"/>
      <c r="D104" s="994"/>
      <c r="E104" s="994"/>
      <c r="F104" s="994"/>
      <c r="G104" s="994"/>
      <c r="H104" s="994"/>
      <c r="I104" s="604">
        <f>I103</f>
        <v>826.2</v>
      </c>
      <c r="J104" s="604">
        <f>J103</f>
        <v>901.2</v>
      </c>
      <c r="K104" s="604">
        <f t="shared" ref="K104:L104" si="2">K103</f>
        <v>871.3</v>
      </c>
      <c r="L104" s="604">
        <f t="shared" si="2"/>
        <v>776.2</v>
      </c>
      <c r="M104" s="1142"/>
      <c r="N104" s="995"/>
      <c r="O104" s="995"/>
      <c r="P104" s="995"/>
      <c r="Q104" s="996"/>
    </row>
    <row r="105" spans="1:17" s="90" customFormat="1" ht="17.25" customHeight="1" x14ac:dyDescent="0.2">
      <c r="A105" s="1143" t="s">
        <v>224</v>
      </c>
      <c r="B105" s="1144"/>
      <c r="C105" s="1144"/>
      <c r="D105" s="1144"/>
      <c r="E105" s="1144"/>
      <c r="F105" s="1144"/>
      <c r="G105" s="1144"/>
      <c r="H105" s="1144"/>
      <c r="I105" s="1144"/>
      <c r="J105" s="1144"/>
      <c r="K105" s="1144"/>
      <c r="L105" s="1144"/>
      <c r="M105" s="218"/>
      <c r="N105" s="218"/>
      <c r="O105" s="218"/>
      <c r="P105" s="218"/>
      <c r="Q105" s="218"/>
    </row>
    <row r="106" spans="1:17" s="475" customFormat="1" ht="17.25" customHeight="1" x14ac:dyDescent="0.2">
      <c r="A106" s="969"/>
      <c r="B106" s="969"/>
      <c r="C106" s="969"/>
      <c r="D106" s="969"/>
      <c r="E106" s="969"/>
      <c r="F106" s="969"/>
      <c r="G106" s="969"/>
      <c r="H106" s="969"/>
      <c r="I106" s="969"/>
      <c r="J106" s="969"/>
      <c r="K106" s="969"/>
      <c r="L106" s="969"/>
      <c r="M106" s="969"/>
      <c r="N106" s="969"/>
      <c r="O106" s="969"/>
      <c r="P106" s="969"/>
      <c r="Q106" s="969"/>
    </row>
    <row r="107" spans="1:17" s="90" customFormat="1" ht="14.25" customHeight="1" thickBot="1" x14ac:dyDescent="0.25">
      <c r="A107" s="970" t="s">
        <v>13</v>
      </c>
      <c r="B107" s="970"/>
      <c r="C107" s="970"/>
      <c r="D107" s="970"/>
      <c r="E107" s="970"/>
      <c r="F107" s="970"/>
      <c r="G107" s="970"/>
      <c r="H107" s="970"/>
      <c r="I107" s="436"/>
      <c r="J107" s="436"/>
      <c r="K107" s="436"/>
      <c r="L107" s="436"/>
      <c r="M107" s="437"/>
      <c r="N107" s="437"/>
      <c r="O107" s="437"/>
      <c r="P107" s="437"/>
      <c r="Q107" s="437"/>
    </row>
    <row r="108" spans="1:17" ht="54.75" customHeight="1" thickBot="1" x14ac:dyDescent="0.25">
      <c r="A108" s="971" t="s">
        <v>10</v>
      </c>
      <c r="B108" s="972"/>
      <c r="C108" s="972"/>
      <c r="D108" s="972"/>
      <c r="E108" s="972"/>
      <c r="F108" s="972"/>
      <c r="G108" s="972"/>
      <c r="H108" s="973"/>
      <c r="I108" s="730" t="s">
        <v>191</v>
      </c>
      <c r="J108" s="730" t="s">
        <v>172</v>
      </c>
      <c r="K108" s="730" t="s">
        <v>131</v>
      </c>
      <c r="L108" s="730" t="s">
        <v>173</v>
      </c>
    </row>
    <row r="109" spans="1:17" ht="14.25" customHeight="1" x14ac:dyDescent="0.2">
      <c r="A109" s="974" t="s">
        <v>14</v>
      </c>
      <c r="B109" s="975"/>
      <c r="C109" s="975"/>
      <c r="D109" s="975"/>
      <c r="E109" s="975"/>
      <c r="F109" s="975"/>
      <c r="G109" s="975"/>
      <c r="H109" s="976"/>
      <c r="I109" s="605">
        <f>I110+I114+I115</f>
        <v>826.2</v>
      </c>
      <c r="J109" s="605">
        <f>J110+J114+J115</f>
        <v>901.2</v>
      </c>
      <c r="K109" s="605">
        <f>K110+K114+K115</f>
        <v>752.3</v>
      </c>
      <c r="L109" s="605">
        <f>L110+L114+L115</f>
        <v>776.2</v>
      </c>
    </row>
    <row r="110" spans="1:17" ht="14.25" customHeight="1" x14ac:dyDescent="0.2">
      <c r="A110" s="977" t="s">
        <v>104</v>
      </c>
      <c r="B110" s="978"/>
      <c r="C110" s="978"/>
      <c r="D110" s="978"/>
      <c r="E110" s="978"/>
      <c r="F110" s="978"/>
      <c r="G110" s="978"/>
      <c r="H110" s="979"/>
      <c r="I110" s="602">
        <f>I111+I112+I113</f>
        <v>363.1</v>
      </c>
      <c r="J110" s="602">
        <f>J111+J112+J113</f>
        <v>396.7</v>
      </c>
      <c r="K110" s="602">
        <f>K111+K112+K113</f>
        <v>752.3</v>
      </c>
      <c r="L110" s="602">
        <f>L111+L112+L113</f>
        <v>776.2</v>
      </c>
    </row>
    <row r="111" spans="1:17" ht="14.25" customHeight="1" x14ac:dyDescent="0.2">
      <c r="A111" s="980" t="s">
        <v>168</v>
      </c>
      <c r="B111" s="981"/>
      <c r="C111" s="981"/>
      <c r="D111" s="981"/>
      <c r="E111" s="981"/>
      <c r="F111" s="981"/>
      <c r="G111" s="981"/>
      <c r="H111" s="982"/>
      <c r="I111" s="606">
        <f>SUMIF(H14:H104,"SB",I14:I104)</f>
        <v>363.1</v>
      </c>
      <c r="J111" s="606">
        <f>SUMIF(H14:H104,"SB",J14:J104)</f>
        <v>396.7</v>
      </c>
      <c r="K111" s="606">
        <f>SUMIF(H13:H104,"SB",K13:K104)</f>
        <v>752.3</v>
      </c>
      <c r="L111" s="606">
        <f>SUMIF(H13:H104,"SB",L13:L104)</f>
        <v>776.2</v>
      </c>
      <c r="M111" s="448"/>
    </row>
    <row r="112" spans="1:17" ht="14.25" customHeight="1" x14ac:dyDescent="0.2">
      <c r="A112" s="1005" t="s">
        <v>169</v>
      </c>
      <c r="B112" s="1006"/>
      <c r="C112" s="1006"/>
      <c r="D112" s="1006"/>
      <c r="E112" s="1006"/>
      <c r="F112" s="1006"/>
      <c r="G112" s="1006"/>
      <c r="H112" s="1007"/>
      <c r="I112" s="449">
        <f>SUMIF(H13:H100,"SB(ES)",I13:I100)</f>
        <v>0</v>
      </c>
      <c r="J112" s="449">
        <f>SUMIF(H13:H100,"SB(ES)",J13:J100)</f>
        <v>0</v>
      </c>
      <c r="K112" s="607">
        <f>SUMIF(H13:H100,"SB(ES)",K13:K100)</f>
        <v>0</v>
      </c>
      <c r="L112" s="607">
        <f>SUMIF(H13:H100,"SB(ES)",L13:L100)</f>
        <v>0</v>
      </c>
      <c r="M112" s="448"/>
    </row>
    <row r="113" spans="1:17" ht="14.25" customHeight="1" x14ac:dyDescent="0.2">
      <c r="A113" s="1005" t="s">
        <v>170</v>
      </c>
      <c r="B113" s="1006"/>
      <c r="C113" s="1006"/>
      <c r="D113" s="1006"/>
      <c r="E113" s="1006"/>
      <c r="F113" s="1006"/>
      <c r="G113" s="1006"/>
      <c r="H113" s="1007"/>
      <c r="I113" s="449">
        <f>SUMIF(H14:H104,"SB(VB)",I14:I104)</f>
        <v>0</v>
      </c>
      <c r="J113" s="449">
        <f>SUMIF(H14:H104,"SB(VB)",J14:J104)</f>
        <v>0</v>
      </c>
      <c r="K113" s="607">
        <f>SUMIF(H14:H104,"SB(VB)",K14:K104)</f>
        <v>0</v>
      </c>
      <c r="L113" s="607">
        <f>SUMIF(H14:H104,"SB(VB)",L14:L104)</f>
        <v>0</v>
      </c>
      <c r="M113" s="448"/>
    </row>
    <row r="114" spans="1:17" ht="14.25" customHeight="1" x14ac:dyDescent="0.2">
      <c r="A114" s="1008" t="s">
        <v>171</v>
      </c>
      <c r="B114" s="1009"/>
      <c r="C114" s="1009"/>
      <c r="D114" s="1009"/>
      <c r="E114" s="1009"/>
      <c r="F114" s="1009"/>
      <c r="G114" s="1009"/>
      <c r="H114" s="1010"/>
      <c r="I114" s="608">
        <f>SUMIF(H6:H104,"SB(L)",I6:I104)</f>
        <v>7.6</v>
      </c>
      <c r="J114" s="608">
        <f>SUMIF(H6:H104,"SB(L)",J6:J104)</f>
        <v>45.1</v>
      </c>
      <c r="K114" s="608">
        <f>SUMIF(H6:H104,"SB(L)",K6:K104)</f>
        <v>0</v>
      </c>
      <c r="L114" s="608">
        <f>SUMIF(I6:I104,"SB(L)",L6:L104)</f>
        <v>0</v>
      </c>
      <c r="M114" s="448"/>
    </row>
    <row r="115" spans="1:17" ht="14.25" customHeight="1" x14ac:dyDescent="0.2">
      <c r="A115" s="1008" t="s">
        <v>176</v>
      </c>
      <c r="B115" s="1009"/>
      <c r="C115" s="1009"/>
      <c r="D115" s="1009"/>
      <c r="E115" s="1009"/>
      <c r="F115" s="1009"/>
      <c r="G115" s="1009"/>
      <c r="H115" s="1010"/>
      <c r="I115" s="608">
        <f>SUMIF(H4:H104,"SB(ŽPL)",I4:I104)</f>
        <v>455.5</v>
      </c>
      <c r="J115" s="608">
        <f>SUMIF(H4:H104,"SB(ŽPL)",J4:J104)</f>
        <v>459.4</v>
      </c>
      <c r="K115" s="608">
        <f>SUMIF(H3:H104,"SB(ŽPL)",K3:K104)</f>
        <v>0</v>
      </c>
      <c r="L115" s="608">
        <f>SUMIF(H3:H104,"SB(ŽPL)",L3:L104)</f>
        <v>0</v>
      </c>
      <c r="M115" s="609"/>
    </row>
    <row r="116" spans="1:17" ht="14.25" customHeight="1" x14ac:dyDescent="0.2">
      <c r="A116" s="1131" t="s">
        <v>15</v>
      </c>
      <c r="B116" s="1132"/>
      <c r="C116" s="1132"/>
      <c r="D116" s="1132"/>
      <c r="E116" s="1132"/>
      <c r="F116" s="1132"/>
      <c r="G116" s="1132"/>
      <c r="H116" s="1133"/>
      <c r="I116" s="610">
        <f>SUM(I118:I120)</f>
        <v>0</v>
      </c>
      <c r="J116" s="610">
        <f>SUM(J118:J120)</f>
        <v>0</v>
      </c>
      <c r="K116" s="610">
        <f>SUM(K118:K120)</f>
        <v>119</v>
      </c>
      <c r="L116" s="610">
        <f>SUM(L118:L120)</f>
        <v>0</v>
      </c>
    </row>
    <row r="117" spans="1:17" ht="14.25" customHeight="1" x14ac:dyDescent="0.2">
      <c r="A117" s="1005" t="s">
        <v>177</v>
      </c>
      <c r="B117" s="1006"/>
      <c r="C117" s="1006"/>
      <c r="D117" s="1006"/>
      <c r="E117" s="1006"/>
      <c r="F117" s="1006"/>
      <c r="G117" s="1006"/>
      <c r="H117" s="1007"/>
      <c r="I117" s="606">
        <f>SUMIF(H8:H104,"ES",I8:I104)</f>
        <v>0</v>
      </c>
      <c r="J117" s="606">
        <f>SUMIF(H8:H105,"ES)",J8:J105)</f>
        <v>0</v>
      </c>
      <c r="K117" s="606">
        <f>SUMIF(H8:H105,"ES)",K8:K105)</f>
        <v>0</v>
      </c>
      <c r="L117" s="606">
        <f>SUMIF(H8:H105,"ES)",L8:L105)</f>
        <v>0</v>
      </c>
      <c r="M117" s="448"/>
    </row>
    <row r="118" spans="1:17" ht="14.25" customHeight="1" x14ac:dyDescent="0.2">
      <c r="A118" s="1122" t="s">
        <v>178</v>
      </c>
      <c r="B118" s="1123"/>
      <c r="C118" s="1123"/>
      <c r="D118" s="1123"/>
      <c r="E118" s="1123"/>
      <c r="F118" s="1123"/>
      <c r="G118" s="1123"/>
      <c r="H118" s="1124"/>
      <c r="I118" s="606">
        <f>SUMIF(H3:H104,"KVJUD",I3:I104)</f>
        <v>0</v>
      </c>
      <c r="J118" s="606">
        <f>SUMIF(H3:H104,"KVJUD",J3:J104)</f>
        <v>0</v>
      </c>
      <c r="K118" s="606">
        <f>SUMIF(H3:H104,"KVJUD",K3:K104)</f>
        <v>0</v>
      </c>
      <c r="L118" s="606">
        <f>SUMIF(H3:H104,"KVJUD",L3:L104)</f>
        <v>0</v>
      </c>
    </row>
    <row r="119" spans="1:17" ht="14.25" customHeight="1" x14ac:dyDescent="0.2">
      <c r="A119" s="1122" t="s">
        <v>179</v>
      </c>
      <c r="B119" s="1123"/>
      <c r="C119" s="1123"/>
      <c r="D119" s="1123"/>
      <c r="E119" s="1123"/>
      <c r="F119" s="1123"/>
      <c r="G119" s="1123"/>
      <c r="H119" s="1124"/>
      <c r="I119" s="606">
        <f>SUMIF(H3:H104,"Kt",I3:I104)</f>
        <v>0</v>
      </c>
      <c r="J119" s="606">
        <f>SUMIF(H3:H104,"Kt",J3:J104)</f>
        <v>0</v>
      </c>
      <c r="K119" s="606">
        <f>SUMIF(H3:H104,"Kt",K3:K104)</f>
        <v>0</v>
      </c>
      <c r="L119" s="606">
        <f>SUMIF(G3:G104,"Kt",L3:L104)</f>
        <v>0</v>
      </c>
    </row>
    <row r="120" spans="1:17" ht="14.25" customHeight="1" x14ac:dyDescent="0.2">
      <c r="A120" s="1125" t="s">
        <v>180</v>
      </c>
      <c r="B120" s="1126"/>
      <c r="C120" s="1126"/>
      <c r="D120" s="1126"/>
      <c r="E120" s="1126"/>
      <c r="F120" s="1126"/>
      <c r="G120" s="1126"/>
      <c r="H120" s="1127"/>
      <c r="I120" s="606">
        <f>SUMIF(H3:H104,"LRVB",I3:I104)</f>
        <v>0</v>
      </c>
      <c r="J120" s="606">
        <f>SUMIF(H3:H104,"LRVB",J3:J104)</f>
        <v>0</v>
      </c>
      <c r="K120" s="606">
        <f>SUMIF(H3:H104,"LRVB",K3:K104)</f>
        <v>119</v>
      </c>
      <c r="L120" s="606">
        <f>SUMIF(H3:H104,"LRVB",L3:L104)</f>
        <v>0</v>
      </c>
    </row>
    <row r="121" spans="1:17" ht="14.25" customHeight="1" thickBot="1" x14ac:dyDescent="0.25">
      <c r="A121" s="1128" t="s">
        <v>16</v>
      </c>
      <c r="B121" s="1129"/>
      <c r="C121" s="1129"/>
      <c r="D121" s="1129"/>
      <c r="E121" s="1129"/>
      <c r="F121" s="1129"/>
      <c r="G121" s="1129"/>
      <c r="H121" s="1130"/>
      <c r="I121" s="504">
        <f>I116+I109</f>
        <v>826.2</v>
      </c>
      <c r="J121" s="504">
        <f>J116+J109</f>
        <v>901.2</v>
      </c>
      <c r="K121" s="504">
        <f>K116+K109</f>
        <v>871.3</v>
      </c>
      <c r="L121" s="504">
        <f>L116+L109</f>
        <v>776.2</v>
      </c>
      <c r="M121" s="96"/>
      <c r="N121" s="96"/>
      <c r="O121" s="96"/>
      <c r="P121" s="96"/>
      <c r="Q121" s="96"/>
    </row>
    <row r="122" spans="1:17" s="476" customFormat="1" x14ac:dyDescent="0.2">
      <c r="A122" s="96"/>
      <c r="B122" s="96"/>
      <c r="C122" s="96"/>
      <c r="D122" s="96"/>
      <c r="E122" s="96"/>
      <c r="F122" s="96"/>
      <c r="G122" s="96"/>
      <c r="I122" s="611"/>
      <c r="J122" s="611"/>
      <c r="K122" s="611"/>
      <c r="L122" s="611"/>
      <c r="N122" s="96"/>
      <c r="O122" s="96"/>
      <c r="P122" s="96"/>
      <c r="Q122" s="96"/>
    </row>
    <row r="123" spans="1:17" s="476" customFormat="1" x14ac:dyDescent="0.2">
      <c r="A123" s="92"/>
      <c r="B123" s="92"/>
      <c r="C123" s="92"/>
      <c r="D123" s="92"/>
      <c r="E123" s="92"/>
      <c r="F123" s="93"/>
      <c r="G123" s="94"/>
      <c r="H123" s="612"/>
      <c r="I123" s="475"/>
      <c r="J123" s="613"/>
      <c r="K123" s="613"/>
      <c r="L123" s="613"/>
      <c r="M123" s="614"/>
      <c r="N123" s="92"/>
      <c r="O123" s="92"/>
      <c r="P123" s="92"/>
      <c r="Q123" s="92"/>
    </row>
    <row r="124" spans="1:17" s="476" customFormat="1" x14ac:dyDescent="0.2">
      <c r="A124" s="92"/>
      <c r="B124" s="92"/>
      <c r="C124" s="92"/>
      <c r="D124" s="92"/>
      <c r="E124" s="92"/>
      <c r="F124" s="93"/>
      <c r="G124" s="94"/>
      <c r="H124" s="612"/>
      <c r="I124" s="613"/>
      <c r="J124" s="613"/>
      <c r="K124" s="613"/>
      <c r="L124" s="613"/>
      <c r="M124" s="475"/>
      <c r="N124" s="92"/>
      <c r="O124" s="92"/>
      <c r="P124" s="92"/>
      <c r="Q124" s="92"/>
    </row>
    <row r="125" spans="1:17" s="476" customFormat="1" x14ac:dyDescent="0.2">
      <c r="A125" s="92"/>
      <c r="B125" s="92"/>
      <c r="C125" s="92"/>
      <c r="D125" s="92"/>
      <c r="E125" s="92"/>
      <c r="F125" s="93"/>
      <c r="G125" s="94"/>
      <c r="H125" s="612"/>
      <c r="I125" s="613"/>
      <c r="J125" s="475"/>
      <c r="K125" s="475"/>
      <c r="L125" s="475"/>
      <c r="M125" s="475"/>
      <c r="N125" s="92"/>
      <c r="O125" s="92"/>
      <c r="P125" s="92"/>
      <c r="Q125" s="92"/>
    </row>
    <row r="126" spans="1:17" s="476" customFormat="1" x14ac:dyDescent="0.2">
      <c r="A126" s="92"/>
      <c r="B126" s="92"/>
      <c r="C126" s="92"/>
      <c r="D126" s="92"/>
      <c r="E126" s="92"/>
      <c r="F126" s="93"/>
      <c r="G126" s="94"/>
      <c r="H126" s="95"/>
      <c r="I126" s="615"/>
      <c r="J126" s="615"/>
      <c r="K126" s="615"/>
      <c r="L126" s="615"/>
      <c r="M126" s="92"/>
      <c r="N126" s="92"/>
      <c r="O126" s="92"/>
      <c r="P126" s="92"/>
      <c r="Q126" s="92"/>
    </row>
  </sheetData>
  <mergeCells count="185">
    <mergeCell ref="C35:C36"/>
    <mergeCell ref="D35:D36"/>
    <mergeCell ref="E35:E36"/>
    <mergeCell ref="F35:F36"/>
    <mergeCell ref="A107:H107"/>
    <mergeCell ref="A108:H108"/>
    <mergeCell ref="H95:H96"/>
    <mergeCell ref="E93:E94"/>
    <mergeCell ref="D93:D94"/>
    <mergeCell ref="B48:B50"/>
    <mergeCell ref="C48:C50"/>
    <mergeCell ref="A37:A38"/>
    <mergeCell ref="B37:B38"/>
    <mergeCell ref="C37:C38"/>
    <mergeCell ref="D37:D38"/>
    <mergeCell ref="A35:A36"/>
    <mergeCell ref="B35:B36"/>
    <mergeCell ref="D43:D44"/>
    <mergeCell ref="F99:F100"/>
    <mergeCell ref="E99:E100"/>
    <mergeCell ref="E43:E44"/>
    <mergeCell ref="G45:G46"/>
    <mergeCell ref="A105:L105"/>
    <mergeCell ref="A48:A50"/>
    <mergeCell ref="A64:A66"/>
    <mergeCell ref="B64:B66"/>
    <mergeCell ref="C64:C66"/>
    <mergeCell ref="F64:F66"/>
    <mergeCell ref="G64:G66"/>
    <mergeCell ref="G71:G72"/>
    <mergeCell ref="H99:H100"/>
    <mergeCell ref="A71:A72"/>
    <mergeCell ref="B71:B72"/>
    <mergeCell ref="G99:G100"/>
    <mergeCell ref="E95:E96"/>
    <mergeCell ref="G79:G89"/>
    <mergeCell ref="E88:E89"/>
    <mergeCell ref="D41:D42"/>
    <mergeCell ref="E41:E42"/>
    <mergeCell ref="F41:F42"/>
    <mergeCell ref="A45:A46"/>
    <mergeCell ref="B45:B46"/>
    <mergeCell ref="C45:C46"/>
    <mergeCell ref="D45:D46"/>
    <mergeCell ref="E45:E46"/>
    <mergeCell ref="F45:F46"/>
    <mergeCell ref="A121:H121"/>
    <mergeCell ref="A111:H111"/>
    <mergeCell ref="A112:H112"/>
    <mergeCell ref="A113:H113"/>
    <mergeCell ref="A114:H114"/>
    <mergeCell ref="A115:H115"/>
    <mergeCell ref="A116:H116"/>
    <mergeCell ref="M77:Q77"/>
    <mergeCell ref="C78:Q78"/>
    <mergeCell ref="M102:Q102"/>
    <mergeCell ref="M103:Q103"/>
    <mergeCell ref="M104:Q104"/>
    <mergeCell ref="A117:H117"/>
    <mergeCell ref="A118:H118"/>
    <mergeCell ref="A119:H119"/>
    <mergeCell ref="A120:H120"/>
    <mergeCell ref="A110:H110"/>
    <mergeCell ref="C102:H102"/>
    <mergeCell ref="B103:H103"/>
    <mergeCell ref="B104:H104"/>
    <mergeCell ref="A106:Q106"/>
    <mergeCell ref="G95:G96"/>
    <mergeCell ref="A109:H109"/>
    <mergeCell ref="I95:I96"/>
    <mergeCell ref="A29:A30"/>
    <mergeCell ref="B29:B30"/>
    <mergeCell ref="C29:C30"/>
    <mergeCell ref="D29:D30"/>
    <mergeCell ref="A31:A34"/>
    <mergeCell ref="B31:B34"/>
    <mergeCell ref="C31:C34"/>
    <mergeCell ref="D31:D34"/>
    <mergeCell ref="A23:A24"/>
    <mergeCell ref="B23:B24"/>
    <mergeCell ref="C23:C24"/>
    <mergeCell ref="A25:A26"/>
    <mergeCell ref="B25:B26"/>
    <mergeCell ref="C25:C26"/>
    <mergeCell ref="D25:D26"/>
    <mergeCell ref="D23:D24"/>
    <mergeCell ref="D27:D28"/>
    <mergeCell ref="A9:Q9"/>
    <mergeCell ref="G21:G22"/>
    <mergeCell ref="A10:Q10"/>
    <mergeCell ref="B11:Q11"/>
    <mergeCell ref="C12:Q12"/>
    <mergeCell ref="E14:E16"/>
    <mergeCell ref="G14:G16"/>
    <mergeCell ref="M14:M16"/>
    <mergeCell ref="D17:D18"/>
    <mergeCell ref="E17:E18"/>
    <mergeCell ref="F17:F18"/>
    <mergeCell ref="E19:E20"/>
    <mergeCell ref="A21:A22"/>
    <mergeCell ref="B21:B22"/>
    <mergeCell ref="C21:C22"/>
    <mergeCell ref="D21:D22"/>
    <mergeCell ref="E21:E22"/>
    <mergeCell ref="F21:F22"/>
    <mergeCell ref="M1:Q1"/>
    <mergeCell ref="E2:M2"/>
    <mergeCell ref="A3:Q3"/>
    <mergeCell ref="A4:Q4"/>
    <mergeCell ref="M5:Q5"/>
    <mergeCell ref="A6:A8"/>
    <mergeCell ref="B6:B8"/>
    <mergeCell ref="C6:C8"/>
    <mergeCell ref="D6:D8"/>
    <mergeCell ref="E6:E8"/>
    <mergeCell ref="M7:M8"/>
    <mergeCell ref="N7:Q7"/>
    <mergeCell ref="F6:F8"/>
    <mergeCell ref="G6:G8"/>
    <mergeCell ref="H6:H8"/>
    <mergeCell ref="I6:I8"/>
    <mergeCell ref="L6:L8"/>
    <mergeCell ref="J6:J8"/>
    <mergeCell ref="K6:K8"/>
    <mergeCell ref="M6:Q6"/>
    <mergeCell ref="G23:G24"/>
    <mergeCell ref="G29:G30"/>
    <mergeCell ref="M37:M38"/>
    <mergeCell ref="G25:G26"/>
    <mergeCell ref="E23:E24"/>
    <mergeCell ref="F23:F24"/>
    <mergeCell ref="E27:E28"/>
    <mergeCell ref="H27:H28"/>
    <mergeCell ref="I27:I28"/>
    <mergeCell ref="J27:J28"/>
    <mergeCell ref="K27:K28"/>
    <mergeCell ref="L27:L28"/>
    <mergeCell ref="E31:E33"/>
    <mergeCell ref="G35:G36"/>
    <mergeCell ref="G37:G38"/>
    <mergeCell ref="E37:E38"/>
    <mergeCell ref="F37:F38"/>
    <mergeCell ref="E25:E26"/>
    <mergeCell ref="F25:F26"/>
    <mergeCell ref="E29:E30"/>
    <mergeCell ref="F29:F30"/>
    <mergeCell ref="F31:F34"/>
    <mergeCell ref="G31:G34"/>
    <mergeCell ref="J95:J96"/>
    <mergeCell ref="K95:K96"/>
    <mergeCell ref="L95:L96"/>
    <mergeCell ref="G97:G98"/>
    <mergeCell ref="E61:E62"/>
    <mergeCell ref="M61:M62"/>
    <mergeCell ref="C77:H77"/>
    <mergeCell ref="F43:F44"/>
    <mergeCell ref="M43:M44"/>
    <mergeCell ref="E49:E50"/>
    <mergeCell ref="F49:F50"/>
    <mergeCell ref="G49:G51"/>
    <mergeCell ref="E51:E52"/>
    <mergeCell ref="E54:E55"/>
    <mergeCell ref="C68:H68"/>
    <mergeCell ref="C69:Q69"/>
    <mergeCell ref="C71:C72"/>
    <mergeCell ref="D71:D72"/>
    <mergeCell ref="E71:E72"/>
    <mergeCell ref="F71:F72"/>
    <mergeCell ref="N43:N44"/>
    <mergeCell ref="O43:O44"/>
    <mergeCell ref="P43:P44"/>
    <mergeCell ref="Q43:Q44"/>
    <mergeCell ref="E39:E40"/>
    <mergeCell ref="G93:G94"/>
    <mergeCell ref="H93:H94"/>
    <mergeCell ref="I93:I94"/>
    <mergeCell ref="J93:J94"/>
    <mergeCell ref="K93:K94"/>
    <mergeCell ref="L93:L94"/>
    <mergeCell ref="M68:Q68"/>
    <mergeCell ref="N41:N42"/>
    <mergeCell ref="O41:O42"/>
    <mergeCell ref="P41:P42"/>
    <mergeCell ref="Q41:Q42"/>
    <mergeCell ref="M41:M42"/>
  </mergeCells>
  <printOptions horizontalCentered="1"/>
  <pageMargins left="0.78740157480314965" right="0.39370078740157483" top="0.39370078740157483" bottom="0.39370078740157483" header="0" footer="0"/>
  <pageSetup paperSize="9" scale="58" orientation="portrait" r:id="rId1"/>
  <rowBreaks count="2" manualBreakCount="2">
    <brk id="63" max="16" man="1"/>
    <brk id="106" max="16"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29" sqref="B29"/>
    </sheetView>
  </sheetViews>
  <sheetFormatPr defaultColWidth="9.140625" defaultRowHeight="15.75" x14ac:dyDescent="0.25"/>
  <cols>
    <col min="1" max="1" width="22.7109375" style="3" customWidth="1"/>
    <col min="2" max="2" width="60.7109375" style="3" customWidth="1"/>
    <col min="3" max="16384" width="9.140625" style="3"/>
  </cols>
  <sheetData>
    <row r="1" spans="1:2" ht="27" customHeight="1" x14ac:dyDescent="0.25">
      <c r="A1" s="1309" t="s">
        <v>18</v>
      </c>
      <c r="B1" s="1309"/>
    </row>
    <row r="2" spans="1:2" ht="31.5" x14ac:dyDescent="0.25">
      <c r="A2" s="2" t="s">
        <v>3</v>
      </c>
      <c r="B2" s="1" t="s">
        <v>17</v>
      </c>
    </row>
    <row r="3" spans="1:2" ht="15.75" customHeight="1" x14ac:dyDescent="0.25">
      <c r="A3" s="2" t="s">
        <v>19</v>
      </c>
      <c r="B3" s="1" t="s">
        <v>20</v>
      </c>
    </row>
    <row r="4" spans="1:2" ht="15.75" customHeight="1" x14ac:dyDescent="0.25">
      <c r="A4" s="2" t="s">
        <v>21</v>
      </c>
      <c r="B4" s="1" t="s">
        <v>22</v>
      </c>
    </row>
    <row r="5" spans="1:2" ht="15.75" customHeight="1" x14ac:dyDescent="0.25">
      <c r="A5" s="2" t="s">
        <v>23</v>
      </c>
      <c r="B5" s="1" t="s">
        <v>24</v>
      </c>
    </row>
    <row r="6" spans="1:2" ht="15.75" customHeight="1" x14ac:dyDescent="0.25">
      <c r="A6" s="2" t="s">
        <v>25</v>
      </c>
      <c r="B6" s="1" t="s">
        <v>26</v>
      </c>
    </row>
    <row r="7" spans="1:2" ht="15.75" customHeight="1" x14ac:dyDescent="0.25">
      <c r="A7" s="2" t="s">
        <v>27</v>
      </c>
      <c r="B7" s="1" t="s">
        <v>28</v>
      </c>
    </row>
    <row r="8" spans="1:2" ht="15.75" customHeight="1" x14ac:dyDescent="0.25">
      <c r="A8" s="2" t="s">
        <v>29</v>
      </c>
      <c r="B8" s="1" t="s">
        <v>30</v>
      </c>
    </row>
    <row r="9" spans="1:2" ht="15.75" customHeight="1" x14ac:dyDescent="0.25"/>
    <row r="10" spans="1:2" ht="15.75" customHeight="1" x14ac:dyDescent="0.25">
      <c r="A10" s="1310" t="s">
        <v>34</v>
      </c>
      <c r="B10" s="1310"/>
    </row>
  </sheetData>
  <mergeCells count="2">
    <mergeCell ref="A1:B1"/>
    <mergeCell ref="A10:B10"/>
  </mergeCells>
  <phoneticPr fontId="1"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Lyginamasis variantas</vt:lpstr>
      <vt:lpstr>1 programa</vt:lpstr>
      <vt:lpstr>Aiškinamoji lentelė</vt:lpstr>
      <vt:lpstr>Asignavimų valdytojų kodai</vt:lpstr>
      <vt:lpstr>'1 programa'!Print_Area</vt:lpstr>
      <vt:lpstr>'Aiškinamoji lentelė'!Print_Area</vt:lpstr>
      <vt:lpstr>'Lyginamasis variantas'!Print_Area</vt:lpstr>
      <vt:lpstr>'1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2020-01-31T12:53:42Z</cp:lastPrinted>
  <dcterms:created xsi:type="dcterms:W3CDTF">2007-07-27T10:32:34Z</dcterms:created>
  <dcterms:modified xsi:type="dcterms:W3CDTF">2020-02-04T13:28:24Z</dcterms:modified>
</cp:coreProperties>
</file>