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1955" windowHeight="2715"/>
  </bookViews>
  <sheets>
    <sheet name="Lapas1" sheetId="1" r:id="rId1"/>
    <sheet name="Lapas2" sheetId="2" r:id="rId2"/>
    <sheet name="Lapas3" sheetId="3" r:id="rId3"/>
  </sheets>
  <definedNames>
    <definedName name="_xlnm.Print_Area" localSheetId="0">Lapas1!$A$1:$AA$40</definedName>
    <definedName name="_xlnm.Print_Titles" localSheetId="0">Lapas1!#REF!</definedName>
  </definedNames>
  <calcPr calcId="162913"/>
</workbook>
</file>

<file path=xl/calcChain.xml><?xml version="1.0" encoding="utf-8"?>
<calcChain xmlns="http://schemas.openxmlformats.org/spreadsheetml/2006/main">
  <c r="V39" i="1" l="1"/>
  <c r="AA35" i="1" l="1"/>
  <c r="C47" i="1" l="1"/>
  <c r="C64" i="1"/>
  <c r="Y49" i="1" l="1"/>
  <c r="X31" i="1"/>
  <c r="AB38" i="1" l="1"/>
  <c r="AB37" i="1"/>
  <c r="AB36" i="1"/>
  <c r="AB35" i="1"/>
  <c r="AB34" i="1"/>
  <c r="AB33" i="1"/>
  <c r="AB32" i="1"/>
  <c r="AB30" i="1"/>
  <c r="AB29" i="1"/>
  <c r="AB28" i="1"/>
  <c r="AB27" i="1"/>
  <c r="AA36" i="1" l="1"/>
  <c r="N31" i="1" l="1"/>
  <c r="AB31" i="1" s="1"/>
  <c r="S30" i="1" l="1"/>
  <c r="AA70" i="1" l="1"/>
  <c r="Z74" i="1" l="1"/>
  <c r="Y74" i="1"/>
  <c r="X74" i="1"/>
  <c r="W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AA73" i="1"/>
  <c r="AA72" i="1"/>
  <c r="AA71" i="1"/>
  <c r="AA69" i="1"/>
  <c r="AA68" i="1"/>
  <c r="AA67" i="1"/>
  <c r="AA66" i="1"/>
  <c r="AA65" i="1"/>
  <c r="AA64" i="1"/>
  <c r="AA63" i="1"/>
  <c r="AA62" i="1"/>
  <c r="Z57" i="1"/>
  <c r="Y57" i="1"/>
  <c r="X57" i="1"/>
  <c r="W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74" i="1" l="1"/>
  <c r="AA57" i="1"/>
  <c r="AA34" i="1"/>
  <c r="Y39" i="1" l="1"/>
  <c r="D39" i="1" l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W39" i="1"/>
  <c r="X39" i="1"/>
  <c r="Z39" i="1"/>
  <c r="C39" i="1"/>
  <c r="AA38" i="1" l="1"/>
  <c r="AB10" i="1" l="1"/>
  <c r="P21" i="1" l="1"/>
  <c r="AA37" i="1" l="1"/>
  <c r="AA33" i="1"/>
  <c r="AA32" i="1"/>
  <c r="AA31" i="1"/>
  <c r="AA30" i="1"/>
  <c r="AA29" i="1"/>
  <c r="AA28" i="1"/>
  <c r="AA27" i="1"/>
  <c r="AA39" i="1" l="1"/>
  <c r="E21" i="1"/>
  <c r="D21" i="1" l="1"/>
  <c r="AA17" i="1" l="1"/>
  <c r="C21" i="1" l="1"/>
  <c r="M21" i="1"/>
  <c r="S21" i="1" l="1"/>
  <c r="T21" i="1"/>
  <c r="U21" i="1"/>
  <c r="W21" i="1"/>
  <c r="X21" i="1"/>
  <c r="Y21" i="1"/>
  <c r="Z21" i="1"/>
  <c r="R21" i="1"/>
  <c r="Q21" i="1"/>
  <c r="N21" i="1"/>
  <c r="L21" i="1"/>
  <c r="K21" i="1"/>
  <c r="J21" i="1"/>
  <c r="I21" i="1"/>
  <c r="H21" i="1"/>
  <c r="G21" i="1"/>
  <c r="F21" i="1"/>
  <c r="AA20" i="1"/>
  <c r="AA19" i="1"/>
  <c r="AA18" i="1"/>
  <c r="AA16" i="1"/>
  <c r="AA15" i="1"/>
  <c r="AA14" i="1"/>
  <c r="AA13" i="1"/>
  <c r="AA12" i="1"/>
  <c r="AA11" i="1"/>
  <c r="AA10" i="1"/>
  <c r="AA9" i="1"/>
  <c r="AA8" i="1"/>
  <c r="AA21" i="1" l="1"/>
</calcChain>
</file>

<file path=xl/sharedStrings.xml><?xml version="1.0" encoding="utf-8"?>
<sst xmlns="http://schemas.openxmlformats.org/spreadsheetml/2006/main" count="229" uniqueCount="67">
  <si>
    <t>Eil. Nr.</t>
  </si>
  <si>
    <t>Programos pavadinimas</t>
  </si>
  <si>
    <t>SB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</si>
  <si>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</si>
  <si>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</si>
  <si>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</si>
  <si>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</si>
  <si>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</si>
  <si>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</si>
  <si>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</si>
  <si>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</si>
  <si>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</si>
  <si>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</si>
  <si>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</si>
  <si>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</si>
  <si>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</si>
  <si>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SB(L)</t>
  </si>
  <si>
    <t>SB(VR)</t>
  </si>
  <si>
    <t>SB(VRL)</t>
  </si>
  <si>
    <t>SB(AA)</t>
  </si>
  <si>
    <t>SB(AAL)</t>
  </si>
  <si>
    <t>SB(SP)</t>
  </si>
  <si>
    <t>Iš viso:</t>
  </si>
  <si>
    <t>SB(VB)</t>
  </si>
  <si>
    <t>ES</t>
  </si>
  <si>
    <t>Kt</t>
  </si>
  <si>
    <t>KVJUD</t>
  </si>
  <si>
    <t>PSDF</t>
  </si>
  <si>
    <t>SB(KPP)</t>
  </si>
  <si>
    <t>SB(ŽPL)</t>
  </si>
  <si>
    <t xml:space="preserve">Miesto urbanistinio planavimo </t>
  </si>
  <si>
    <t xml:space="preserve">Subalansuoto turizmo skatinimo ir vystymo </t>
  </si>
  <si>
    <t xml:space="preserve">Savivaldybės valdymo </t>
  </si>
  <si>
    <t xml:space="preserve">SVV plėtros </t>
  </si>
  <si>
    <t xml:space="preserve">Aplinkos apsaugos </t>
  </si>
  <si>
    <t xml:space="preserve">Susisiekimo sistemos priežiūros ir plėtros </t>
  </si>
  <si>
    <t xml:space="preserve">Miesto infrastruktūros objektų priežiūros ir modernizavimo </t>
  </si>
  <si>
    <t xml:space="preserve">Jaunimo politikos plėtros </t>
  </si>
  <si>
    <t xml:space="preserve">Ugdymo proceso užtikrinimo </t>
  </si>
  <si>
    <t xml:space="preserve">Kūno kultūros ir sporto plėtros </t>
  </si>
  <si>
    <t xml:space="preserve">Socialinės atskirties mažinimo </t>
  </si>
  <si>
    <t xml:space="preserve">Sveikatos apsaugos </t>
  </si>
  <si>
    <t>SB(SPL)</t>
  </si>
  <si>
    <t>tūkst. Eur</t>
  </si>
  <si>
    <t xml:space="preserve">Kultūros plėtros </t>
  </si>
  <si>
    <t>SB(ES)</t>
  </si>
  <si>
    <t>SB(ESA)</t>
  </si>
  <si>
    <t>LRVB</t>
  </si>
  <si>
    <t>SB(ESL)</t>
  </si>
  <si>
    <t xml:space="preserve">BIUDŽETAS </t>
  </si>
  <si>
    <t>BIUDŽETO LIKUČIAI</t>
  </si>
  <si>
    <t>KITI ŠALTINIAI</t>
  </si>
  <si>
    <t>Aiškinamojo rašto priedas Nr. 2</t>
  </si>
  <si>
    <t>SB(P)</t>
  </si>
  <si>
    <t>SB(F)</t>
  </si>
  <si>
    <t>2020 m. poreikis</t>
  </si>
  <si>
    <t>2020</t>
  </si>
  <si>
    <t>SB(FL)</t>
  </si>
  <si>
    <t>2019 m. pirminis biudžetas</t>
  </si>
  <si>
    <t>SB(VBL)</t>
  </si>
  <si>
    <t>Klaipėdos miesto savivaldybės  strateginio veiklos plano programų lėšų suvestinė 2019-2022 m.</t>
  </si>
  <si>
    <t xml:space="preserve"> </t>
  </si>
  <si>
    <t xml:space="preserve"> SB(PFM)</t>
  </si>
  <si>
    <t>Ekonominės plėtros</t>
  </si>
  <si>
    <t xml:space="preserve">  </t>
  </si>
  <si>
    <t>2021 m. poreikis</t>
  </si>
  <si>
    <t>2022 m. poreikis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</si>
</sst>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0"/>
      <name val="Times New Roman"/>
      <family val="1"/>
      <charset val="186"/>
    </font>
    <font>
      <sz val="10"/>
      <color theme="1"/>
      <name val="Calibri"/>
      <family val="2"/>
      <scheme val="minor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 vertical="top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164" fontId="8" fillId="2" borderId="0" xfId="0" applyNumberFormat="1" applyFont="1" applyFill="1"/>
    <xf numFmtId="0" fontId="3" fillId="0" borderId="0" xfId="0" applyFont="1" applyFill="1" applyAlignment="1">
      <alignment horizontal="center"/>
    </xf>
    <xf numFmtId="0" fontId="6" fillId="3" borderId="14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top"/>
    </xf>
    <xf numFmtId="0" fontId="6" fillId="3" borderId="17" xfId="0" applyFont="1" applyFill="1" applyBorder="1" applyAlignment="1">
      <alignment horizontal="center" vertical="top"/>
    </xf>
    <xf numFmtId="0" fontId="1" fillId="0" borderId="9" xfId="0" applyFont="1" applyBorder="1" applyAlignment="1">
      <alignment vertical="top" wrapText="1"/>
    </xf>
    <xf numFmtId="164" fontId="1" fillId="0" borderId="8" xfId="0" applyNumberFormat="1" applyFont="1" applyBorder="1" applyAlignment="1">
      <alignment horizontal="center" vertical="top"/>
    </xf>
    <xf numFmtId="164" fontId="1" fillId="0" borderId="24" xfId="0" applyNumberFormat="1" applyFont="1" applyBorder="1" applyAlignment="1">
      <alignment horizontal="center" vertical="top"/>
    </xf>
    <xf numFmtId="164" fontId="1" fillId="0" borderId="9" xfId="0" applyNumberFormat="1" applyFont="1" applyBorder="1" applyAlignment="1">
      <alignment horizontal="center" vertical="top"/>
    </xf>
    <xf numFmtId="164" fontId="1" fillId="0" borderId="35" xfId="0" applyNumberFormat="1" applyFont="1" applyBorder="1" applyAlignment="1">
      <alignment horizontal="center" vertical="top"/>
    </xf>
    <xf numFmtId="0" fontId="1" fillId="0" borderId="5" xfId="0" applyFont="1" applyBorder="1" applyAlignment="1">
      <alignment vertical="top" wrapText="1"/>
    </xf>
    <xf numFmtId="164" fontId="1" fillId="0" borderId="4" xfId="0" applyNumberFormat="1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/>
    </xf>
    <xf numFmtId="164" fontId="1" fillId="0" borderId="20" xfId="0" applyNumberFormat="1" applyFont="1" applyBorder="1" applyAlignment="1">
      <alignment horizontal="center" vertical="top"/>
    </xf>
    <xf numFmtId="164" fontId="1" fillId="0" borderId="19" xfId="0" applyNumberFormat="1" applyFont="1" applyBorder="1" applyAlignment="1">
      <alignment horizontal="center" vertical="top"/>
    </xf>
    <xf numFmtId="164" fontId="1" fillId="0" borderId="5" xfId="0" applyNumberFormat="1" applyFont="1" applyBorder="1" applyAlignment="1">
      <alignment horizontal="center" vertical="top"/>
    </xf>
    <xf numFmtId="164" fontId="1" fillId="0" borderId="42" xfId="0" applyNumberFormat="1" applyFont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10" fillId="2" borderId="4" xfId="0" applyNumberFormat="1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center" vertical="top"/>
    </xf>
    <xf numFmtId="164" fontId="1" fillId="2" borderId="3" xfId="0" applyNumberFormat="1" applyFont="1" applyFill="1" applyBorder="1" applyAlignment="1">
      <alignment horizontal="center" vertical="top"/>
    </xf>
    <xf numFmtId="164" fontId="1" fillId="2" borderId="20" xfId="0" applyNumberFormat="1" applyFont="1" applyFill="1" applyBorder="1" applyAlignment="1">
      <alignment horizontal="center" vertical="top"/>
    </xf>
    <xf numFmtId="164" fontId="1" fillId="2" borderId="19" xfId="0" applyNumberFormat="1" applyFont="1" applyFill="1" applyBorder="1" applyAlignment="1">
      <alignment horizontal="center" vertical="top"/>
    </xf>
    <xf numFmtId="164" fontId="1" fillId="2" borderId="5" xfId="0" applyNumberFormat="1" applyFont="1" applyFill="1" applyBorder="1" applyAlignment="1">
      <alignment horizontal="center" vertical="top"/>
    </xf>
    <xf numFmtId="164" fontId="1" fillId="2" borderId="42" xfId="0" applyNumberFormat="1" applyFont="1" applyFill="1" applyBorder="1" applyAlignment="1">
      <alignment horizontal="center" vertical="top"/>
    </xf>
    <xf numFmtId="164" fontId="10" fillId="2" borderId="20" xfId="0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 wrapText="1"/>
    </xf>
    <xf numFmtId="164" fontId="10" fillId="2" borderId="3" xfId="0" applyNumberFormat="1" applyFont="1" applyFill="1" applyBorder="1" applyAlignment="1">
      <alignment horizontal="center" vertical="top"/>
    </xf>
    <xf numFmtId="164" fontId="10" fillId="2" borderId="1" xfId="0" applyNumberFormat="1" applyFont="1" applyFill="1" applyBorder="1" applyAlignment="1">
      <alignment horizontal="center" vertical="top"/>
    </xf>
    <xf numFmtId="164" fontId="10" fillId="2" borderId="5" xfId="0" applyNumberFormat="1" applyFont="1" applyFill="1" applyBorder="1" applyAlignment="1">
      <alignment horizontal="center" vertical="top"/>
    </xf>
    <xf numFmtId="164" fontId="10" fillId="0" borderId="4" xfId="0" applyNumberFormat="1" applyFont="1" applyBorder="1" applyAlignment="1">
      <alignment horizontal="center" vertical="top"/>
    </xf>
    <xf numFmtId="164" fontId="10" fillId="0" borderId="3" xfId="0" applyNumberFormat="1" applyFont="1" applyBorder="1" applyAlignment="1">
      <alignment horizontal="center" vertical="top"/>
    </xf>
    <xf numFmtId="164" fontId="10" fillId="0" borderId="1" xfId="0" applyNumberFormat="1" applyFont="1" applyBorder="1" applyAlignment="1">
      <alignment horizontal="center" vertical="top"/>
    </xf>
    <xf numFmtId="164" fontId="10" fillId="0" borderId="20" xfId="0" applyNumberFormat="1" applyFont="1" applyBorder="1" applyAlignment="1">
      <alignment horizontal="center" vertical="top"/>
    </xf>
    <xf numFmtId="164" fontId="10" fillId="0" borderId="5" xfId="0" applyNumberFormat="1" applyFont="1" applyBorder="1" applyAlignment="1">
      <alignment horizontal="center" vertical="top"/>
    </xf>
    <xf numFmtId="164" fontId="10" fillId="0" borderId="12" xfId="0" applyNumberFormat="1" applyFont="1" applyBorder="1" applyAlignment="1">
      <alignment horizontal="center" vertical="top"/>
    </xf>
    <xf numFmtId="164" fontId="10" fillId="0" borderId="15" xfId="0" applyNumberFormat="1" applyFont="1" applyBorder="1" applyAlignment="1">
      <alignment horizontal="center" vertical="top"/>
    </xf>
    <xf numFmtId="164" fontId="10" fillId="0" borderId="2" xfId="0" applyNumberFormat="1" applyFont="1" applyBorder="1" applyAlignment="1">
      <alignment horizontal="center" vertical="top"/>
    </xf>
    <xf numFmtId="164" fontId="10" fillId="0" borderId="21" xfId="0" applyNumberFormat="1" applyFont="1" applyBorder="1" applyAlignment="1">
      <alignment horizontal="center" vertical="top"/>
    </xf>
    <xf numFmtId="164" fontId="10" fillId="0" borderId="13" xfId="0" applyNumberFormat="1" applyFont="1" applyBorder="1" applyAlignment="1">
      <alignment horizontal="center" vertical="top"/>
    </xf>
    <xf numFmtId="0" fontId="6" fillId="3" borderId="31" xfId="0" applyFont="1" applyFill="1" applyBorder="1" applyAlignment="1">
      <alignment horizontal="center" vertical="top"/>
    </xf>
    <xf numFmtId="164" fontId="6" fillId="3" borderId="31" xfId="0" applyNumberFormat="1" applyFont="1" applyFill="1" applyBorder="1" applyAlignment="1">
      <alignment horizontal="center" vertical="top"/>
    </xf>
    <xf numFmtId="0" fontId="6" fillId="3" borderId="32" xfId="0" applyFont="1" applyFill="1" applyBorder="1" applyAlignment="1">
      <alignment horizontal="center" vertical="top"/>
    </xf>
    <xf numFmtId="0" fontId="1" fillId="0" borderId="37" xfId="0" applyFont="1" applyBorder="1" applyAlignment="1">
      <alignment vertical="top" wrapText="1"/>
    </xf>
    <xf numFmtId="164" fontId="1" fillId="0" borderId="45" xfId="0" applyNumberFormat="1" applyFont="1" applyBorder="1" applyAlignment="1">
      <alignment horizontal="center" vertical="top"/>
    </xf>
    <xf numFmtId="164" fontId="1" fillId="0" borderId="46" xfId="0" applyNumberFormat="1" applyFont="1" applyBorder="1" applyAlignment="1">
      <alignment horizontal="center" vertical="top"/>
    </xf>
    <xf numFmtId="164" fontId="1" fillId="0" borderId="23" xfId="0" applyNumberFormat="1" applyFont="1" applyBorder="1" applyAlignment="1">
      <alignment horizontal="center" vertical="top"/>
    </xf>
    <xf numFmtId="0" fontId="1" fillId="0" borderId="19" xfId="0" applyFont="1" applyBorder="1" applyAlignment="1">
      <alignment vertical="top" wrapText="1"/>
    </xf>
    <xf numFmtId="0" fontId="1" fillId="2" borderId="19" xfId="0" applyFont="1" applyFill="1" applyBorder="1" applyAlignment="1">
      <alignment vertical="top" wrapText="1"/>
    </xf>
    <xf numFmtId="164" fontId="7" fillId="3" borderId="49" xfId="0" applyNumberFormat="1" applyFont="1" applyFill="1" applyBorder="1" applyAlignment="1">
      <alignment horizontal="center" vertical="top"/>
    </xf>
    <xf numFmtId="164" fontId="7" fillId="3" borderId="50" xfId="0" applyNumberFormat="1" applyFont="1" applyFill="1" applyBorder="1" applyAlignment="1">
      <alignment horizontal="center" vertical="top"/>
    </xf>
    <xf numFmtId="164" fontId="7" fillId="3" borderId="52" xfId="0" applyNumberFormat="1" applyFont="1" applyFill="1" applyBorder="1" applyAlignment="1">
      <alignment horizontal="center" vertical="top"/>
    </xf>
    <xf numFmtId="164" fontId="7" fillId="3" borderId="51" xfId="0" applyNumberFormat="1" applyFont="1" applyFill="1" applyBorder="1" applyAlignment="1">
      <alignment horizontal="center" vertical="top"/>
    </xf>
    <xf numFmtId="164" fontId="7" fillId="3" borderId="53" xfId="0" applyNumberFormat="1" applyFont="1" applyFill="1" applyBorder="1" applyAlignment="1">
      <alignment horizontal="center" vertical="top"/>
    </xf>
    <xf numFmtId="49" fontId="6" fillId="3" borderId="40" xfId="0" applyNumberFormat="1" applyFont="1" applyFill="1" applyBorder="1" applyAlignment="1">
      <alignment horizontal="center"/>
    </xf>
    <xf numFmtId="164" fontId="6" fillId="3" borderId="48" xfId="0" applyNumberFormat="1" applyFont="1" applyFill="1" applyBorder="1" applyAlignment="1">
      <alignment horizontal="center"/>
    </xf>
    <xf numFmtId="164" fontId="6" fillId="3" borderId="53" xfId="0" applyNumberFormat="1" applyFont="1" applyFill="1" applyBorder="1" applyAlignment="1">
      <alignment horizontal="center"/>
    </xf>
    <xf numFmtId="164" fontId="6" fillId="3" borderId="47" xfId="0" applyNumberFormat="1" applyFont="1" applyFill="1" applyBorder="1" applyAlignment="1">
      <alignment horizontal="center" vertical="top"/>
    </xf>
    <xf numFmtId="164" fontId="6" fillId="3" borderId="41" xfId="0" applyNumberFormat="1" applyFont="1" applyFill="1" applyBorder="1" applyAlignment="1">
      <alignment horizontal="center" vertical="top"/>
    </xf>
    <xf numFmtId="164" fontId="6" fillId="3" borderId="43" xfId="0" applyNumberFormat="1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top"/>
    </xf>
    <xf numFmtId="0" fontId="6" fillId="3" borderId="29" xfId="0" applyFont="1" applyFill="1" applyBorder="1" applyAlignment="1">
      <alignment horizontal="center" vertical="top"/>
    </xf>
    <xf numFmtId="0" fontId="6" fillId="3" borderId="34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/>
    </xf>
    <xf numFmtId="0" fontId="6" fillId="3" borderId="56" xfId="0" applyFont="1" applyFill="1" applyBorder="1" applyAlignment="1">
      <alignment horizontal="center" vertical="top"/>
    </xf>
    <xf numFmtId="164" fontId="6" fillId="3" borderId="56" xfId="0" applyNumberFormat="1" applyFont="1" applyFill="1" applyBorder="1" applyAlignment="1">
      <alignment horizontal="center" vertical="top"/>
    </xf>
    <xf numFmtId="49" fontId="6" fillId="0" borderId="8" xfId="0" applyNumberFormat="1" applyFont="1" applyFill="1" applyBorder="1" applyAlignment="1">
      <alignment horizontal="right" vertical="top"/>
    </xf>
    <xf numFmtId="49" fontId="6" fillId="0" borderId="4" xfId="0" applyNumberFormat="1" applyFont="1" applyFill="1" applyBorder="1" applyAlignment="1">
      <alignment horizontal="right" vertical="top"/>
    </xf>
    <xf numFmtId="164" fontId="10" fillId="0" borderId="4" xfId="0" applyNumberFormat="1" applyFont="1" applyFill="1" applyBorder="1" applyAlignment="1">
      <alignment horizontal="center" vertical="top"/>
    </xf>
    <xf numFmtId="164" fontId="1" fillId="0" borderId="3" xfId="0" applyNumberFormat="1" applyFont="1" applyFill="1" applyBorder="1" applyAlignment="1">
      <alignment horizontal="center" vertical="top"/>
    </xf>
    <xf numFmtId="164" fontId="1" fillId="0" borderId="20" xfId="0" applyNumberFormat="1" applyFont="1" applyFill="1" applyBorder="1" applyAlignment="1">
      <alignment horizontal="center" vertical="top"/>
    </xf>
    <xf numFmtId="164" fontId="1" fillId="0" borderId="19" xfId="0" applyNumberFormat="1" applyFont="1" applyFill="1" applyBorder="1" applyAlignment="1">
      <alignment horizontal="center" vertical="top"/>
    </xf>
    <xf numFmtId="164" fontId="1" fillId="0" borderId="5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164" fontId="1" fillId="0" borderId="42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164" fontId="10" fillId="0" borderId="3" xfId="0" applyNumberFormat="1" applyFont="1" applyFill="1" applyBorder="1" applyAlignment="1">
      <alignment horizontal="center" vertical="top"/>
    </xf>
    <xf numFmtId="164" fontId="1" fillId="2" borderId="8" xfId="0" applyNumberFormat="1" applyFont="1" applyFill="1" applyBorder="1" applyAlignment="1">
      <alignment horizontal="center" vertical="top"/>
    </xf>
    <xf numFmtId="164" fontId="1" fillId="2" borderId="22" xfId="0" applyNumberFormat="1" applyFont="1" applyFill="1" applyBorder="1" applyAlignment="1">
      <alignment horizontal="center" vertical="top"/>
    </xf>
    <xf numFmtId="164" fontId="1" fillId="2" borderId="24" xfId="0" applyNumberFormat="1" applyFont="1" applyFill="1" applyBorder="1" applyAlignment="1">
      <alignment horizontal="center" vertical="top"/>
    </xf>
    <xf numFmtId="164" fontId="1" fillId="2" borderId="37" xfId="0" applyNumberFormat="1" applyFont="1" applyFill="1" applyBorder="1" applyAlignment="1">
      <alignment horizontal="center" vertical="top"/>
    </xf>
    <xf numFmtId="164" fontId="1" fillId="2" borderId="9" xfId="0" applyNumberFormat="1" applyFont="1" applyFill="1" applyBorder="1" applyAlignment="1">
      <alignment horizontal="center" vertical="top"/>
    </xf>
    <xf numFmtId="164" fontId="1" fillId="2" borderId="41" xfId="0" applyNumberFormat="1" applyFont="1" applyFill="1" applyBorder="1" applyAlignment="1">
      <alignment horizontal="center" vertical="top"/>
    </xf>
    <xf numFmtId="164" fontId="1" fillId="2" borderId="35" xfId="0" applyNumberFormat="1" applyFont="1" applyFill="1" applyBorder="1" applyAlignment="1">
      <alignment horizontal="center" vertical="top"/>
    </xf>
    <xf numFmtId="49" fontId="6" fillId="2" borderId="4" xfId="0" applyNumberFormat="1" applyFont="1" applyFill="1" applyBorder="1" applyAlignment="1">
      <alignment horizontal="right" vertical="top"/>
    </xf>
    <xf numFmtId="49" fontId="6" fillId="0" borderId="12" xfId="0" applyNumberFormat="1" applyFont="1" applyFill="1" applyBorder="1" applyAlignment="1">
      <alignment horizontal="right" vertical="top"/>
    </xf>
    <xf numFmtId="0" fontId="1" fillId="0" borderId="13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0" fontId="1" fillId="2" borderId="37" xfId="0" applyFont="1" applyFill="1" applyBorder="1" applyAlignment="1">
      <alignment vertical="top" wrapText="1"/>
    </xf>
    <xf numFmtId="164" fontId="10" fillId="2" borderId="12" xfId="0" applyNumberFormat="1" applyFont="1" applyFill="1" applyBorder="1" applyAlignment="1">
      <alignment horizontal="center" vertical="top"/>
    </xf>
    <xf numFmtId="164" fontId="10" fillId="2" borderId="19" xfId="0" applyNumberFormat="1" applyFont="1" applyFill="1" applyBorder="1" applyAlignment="1">
      <alignment horizontal="center" vertical="top"/>
    </xf>
    <xf numFmtId="164" fontId="10" fillId="2" borderId="42" xfId="0" applyNumberFormat="1" applyFont="1" applyFill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19" xfId="0" applyNumberFormat="1" applyFont="1" applyBorder="1" applyAlignment="1">
      <alignment horizontal="center" vertical="top"/>
    </xf>
    <xf numFmtId="164" fontId="10" fillId="0" borderId="42" xfId="0" applyNumberFormat="1" applyFont="1" applyBorder="1" applyAlignment="1">
      <alignment horizontal="center" vertical="top"/>
    </xf>
    <xf numFmtId="164" fontId="10" fillId="0" borderId="58" xfId="0" applyNumberFormat="1" applyFont="1" applyBorder="1" applyAlignment="1">
      <alignment horizontal="center" vertical="top"/>
    </xf>
    <xf numFmtId="164" fontId="10" fillId="0" borderId="43" xfId="0" applyNumberFormat="1" applyFont="1" applyBorder="1" applyAlignment="1">
      <alignment horizontal="center" vertical="top"/>
    </xf>
    <xf numFmtId="164" fontId="10" fillId="2" borderId="15" xfId="0" applyNumberFormat="1" applyFont="1" applyFill="1" applyBorder="1" applyAlignment="1">
      <alignment horizontal="center" vertical="top"/>
    </xf>
    <xf numFmtId="164" fontId="10" fillId="2" borderId="21" xfId="0" applyNumberFormat="1" applyFont="1" applyFill="1" applyBorder="1" applyAlignment="1">
      <alignment horizontal="center" vertical="top"/>
    </xf>
    <xf numFmtId="164" fontId="10" fillId="2" borderId="58" xfId="0" applyNumberFormat="1" applyFont="1" applyFill="1" applyBorder="1" applyAlignment="1">
      <alignment horizontal="center" vertical="top"/>
    </xf>
    <xf numFmtId="164" fontId="10" fillId="2" borderId="13" xfId="0" applyNumberFormat="1" applyFont="1" applyFill="1" applyBorder="1" applyAlignment="1">
      <alignment horizontal="center" vertical="top"/>
    </xf>
    <xf numFmtId="164" fontId="10" fillId="2" borderId="43" xfId="0" applyNumberFormat="1" applyFont="1" applyFill="1" applyBorder="1" applyAlignment="1">
      <alignment horizontal="center" vertical="top"/>
    </xf>
    <xf numFmtId="164" fontId="10" fillId="2" borderId="2" xfId="0" applyNumberFormat="1" applyFont="1" applyFill="1" applyBorder="1" applyAlignment="1">
      <alignment horizontal="center" vertical="top"/>
    </xf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1" fillId="2" borderId="0" xfId="0" applyFont="1" applyFill="1" applyAlignment="1">
      <alignment horizontal="center"/>
    </xf>
    <xf numFmtId="164" fontId="10" fillId="0" borderId="45" xfId="0" applyNumberFormat="1" applyFont="1" applyBorder="1" applyAlignment="1">
      <alignment horizontal="center" vertical="top"/>
    </xf>
    <xf numFmtId="164" fontId="10" fillId="0" borderId="60" xfId="0" applyNumberFormat="1" applyFont="1" applyBorder="1" applyAlignment="1">
      <alignment horizontal="center" vertical="top"/>
    </xf>
    <xf numFmtId="164" fontId="10" fillId="0" borderId="61" xfId="0" applyNumberFormat="1" applyFont="1" applyBorder="1" applyAlignment="1">
      <alignment horizontal="center" vertical="top"/>
    </xf>
    <xf numFmtId="164" fontId="10" fillId="0" borderId="46" xfId="0" applyNumberFormat="1" applyFont="1" applyBorder="1" applyAlignment="1">
      <alignment horizontal="center" vertical="top"/>
    </xf>
    <xf numFmtId="164" fontId="10" fillId="0" borderId="62" xfId="0" applyNumberFormat="1" applyFont="1" applyBorder="1" applyAlignment="1">
      <alignment horizontal="center" vertical="top"/>
    </xf>
    <xf numFmtId="164" fontId="10" fillId="0" borderId="8" xfId="0" applyNumberFormat="1" applyFont="1" applyBorder="1" applyAlignment="1">
      <alignment horizontal="center" vertical="top"/>
    </xf>
    <xf numFmtId="164" fontId="10" fillId="0" borderId="22" xfId="0" applyNumberFormat="1" applyFont="1" applyBorder="1" applyAlignment="1">
      <alignment horizontal="center" vertical="top"/>
    </xf>
    <xf numFmtId="164" fontId="10" fillId="0" borderId="41" xfId="0" applyNumberFormat="1" applyFont="1" applyBorder="1" applyAlignment="1">
      <alignment horizontal="center" vertical="top"/>
    </xf>
    <xf numFmtId="164" fontId="10" fillId="0" borderId="35" xfId="0" applyNumberFormat="1" applyFont="1" applyBorder="1" applyAlignment="1">
      <alignment horizontal="center" vertical="top"/>
    </xf>
    <xf numFmtId="164" fontId="10" fillId="0" borderId="24" xfId="0" applyNumberFormat="1" applyFont="1" applyBorder="1" applyAlignment="1">
      <alignment horizontal="center" vertical="top"/>
    </xf>
    <xf numFmtId="164" fontId="10" fillId="0" borderId="9" xfId="0" applyNumberFormat="1" applyFont="1" applyBorder="1" applyAlignment="1">
      <alignment horizontal="center" vertical="top"/>
    </xf>
    <xf numFmtId="164" fontId="10" fillId="0" borderId="5" xfId="0" applyNumberFormat="1" applyFont="1" applyFill="1" applyBorder="1" applyAlignment="1">
      <alignment horizontal="center" vertical="top"/>
    </xf>
    <xf numFmtId="0" fontId="7" fillId="4" borderId="11" xfId="0" applyFont="1" applyFill="1" applyBorder="1" applyAlignment="1">
      <alignment horizontal="center" vertical="top"/>
    </xf>
    <xf numFmtId="0" fontId="7" fillId="4" borderId="31" xfId="0" applyFont="1" applyFill="1" applyBorder="1" applyAlignment="1">
      <alignment horizontal="center" vertical="top"/>
    </xf>
    <xf numFmtId="164" fontId="7" fillId="4" borderId="31" xfId="0" applyNumberFormat="1" applyFont="1" applyFill="1" applyBorder="1" applyAlignment="1">
      <alignment horizontal="center" vertical="top"/>
    </xf>
    <xf numFmtId="0" fontId="7" fillId="4" borderId="32" xfId="0" applyFont="1" applyFill="1" applyBorder="1" applyAlignment="1">
      <alignment horizontal="center" vertical="top"/>
    </xf>
    <xf numFmtId="49" fontId="6" fillId="4" borderId="40" xfId="0" applyNumberFormat="1" applyFont="1" applyFill="1" applyBorder="1" applyAlignment="1">
      <alignment horizontal="center"/>
    </xf>
    <xf numFmtId="164" fontId="6" fillId="4" borderId="36" xfId="0" applyNumberFormat="1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 vertical="top"/>
    </xf>
    <xf numFmtId="0" fontId="6" fillId="4" borderId="18" xfId="0" applyFont="1" applyFill="1" applyBorder="1" applyAlignment="1">
      <alignment horizontal="center" vertical="top"/>
    </xf>
    <xf numFmtId="0" fontId="6" fillId="4" borderId="11" xfId="0" applyFont="1" applyFill="1" applyBorder="1" applyAlignment="1">
      <alignment horizontal="center" vertical="top"/>
    </xf>
    <xf numFmtId="0" fontId="6" fillId="4" borderId="33" xfId="0" applyFont="1" applyFill="1" applyBorder="1" applyAlignment="1">
      <alignment horizontal="center" vertical="top"/>
    </xf>
    <xf numFmtId="0" fontId="6" fillId="4" borderId="17" xfId="0" applyFont="1" applyFill="1" applyBorder="1" applyAlignment="1">
      <alignment horizontal="center" vertical="top"/>
    </xf>
    <xf numFmtId="0" fontId="6" fillId="4" borderId="39" xfId="0" applyFont="1" applyFill="1" applyBorder="1" applyAlignment="1">
      <alignment horizontal="center" vertical="top"/>
    </xf>
    <xf numFmtId="0" fontId="6" fillId="4" borderId="10" xfId="0" applyFont="1" applyFill="1" applyBorder="1" applyAlignment="1">
      <alignment horizontal="center" vertical="top"/>
    </xf>
    <xf numFmtId="164" fontId="6" fillId="4" borderId="30" xfId="0" applyNumberFormat="1" applyFont="1" applyFill="1" applyBorder="1" applyAlignment="1">
      <alignment horizontal="center" vertical="top"/>
    </xf>
    <xf numFmtId="164" fontId="6" fillId="4" borderId="55" xfId="0" applyNumberFormat="1" applyFont="1" applyFill="1" applyBorder="1" applyAlignment="1">
      <alignment horizontal="center"/>
    </xf>
    <xf numFmtId="164" fontId="6" fillId="4" borderId="26" xfId="0" applyNumberFormat="1" applyFont="1" applyFill="1" applyBorder="1" applyAlignment="1">
      <alignment horizontal="center" vertical="top"/>
    </xf>
    <xf numFmtId="164" fontId="6" fillId="4" borderId="25" xfId="0" applyNumberFormat="1" applyFont="1" applyFill="1" applyBorder="1" applyAlignment="1">
      <alignment horizontal="center" vertical="top"/>
    </xf>
    <xf numFmtId="164" fontId="7" fillId="4" borderId="25" xfId="0" applyNumberFormat="1" applyFont="1" applyFill="1" applyBorder="1" applyAlignment="1">
      <alignment horizontal="center" vertical="top"/>
    </xf>
    <xf numFmtId="164" fontId="7" fillId="4" borderId="59" xfId="0" applyNumberFormat="1" applyFont="1" applyFill="1" applyBorder="1" applyAlignment="1">
      <alignment horizontal="center" vertical="top"/>
    </xf>
    <xf numFmtId="164" fontId="7" fillId="4" borderId="39" xfId="0" applyNumberFormat="1" applyFont="1" applyFill="1" applyBorder="1" applyAlignment="1">
      <alignment horizontal="center" vertical="top"/>
    </xf>
    <xf numFmtId="164" fontId="7" fillId="4" borderId="14" xfId="0" applyNumberFormat="1" applyFont="1" applyFill="1" applyBorder="1" applyAlignment="1">
      <alignment horizontal="center" vertical="top"/>
    </xf>
    <xf numFmtId="164" fontId="7" fillId="4" borderId="17" xfId="0" applyNumberFormat="1" applyFont="1" applyFill="1" applyBorder="1" applyAlignment="1">
      <alignment horizontal="center" vertical="top"/>
    </xf>
    <xf numFmtId="164" fontId="7" fillId="4" borderId="56" xfId="0" applyNumberFormat="1" applyFont="1" applyFill="1" applyBorder="1" applyAlignment="1">
      <alignment horizontal="center" vertical="top"/>
    </xf>
    <xf numFmtId="164" fontId="7" fillId="4" borderId="18" xfId="0" applyNumberFormat="1" applyFont="1" applyFill="1" applyBorder="1" applyAlignment="1">
      <alignment horizontal="center" vertical="top"/>
    </xf>
    <xf numFmtId="49" fontId="7" fillId="4" borderId="40" xfId="0" applyNumberFormat="1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 vertical="top"/>
    </xf>
    <xf numFmtId="0" fontId="7" fillId="4" borderId="18" xfId="0" applyFont="1" applyFill="1" applyBorder="1" applyAlignment="1">
      <alignment horizontal="center" vertical="top"/>
    </xf>
    <xf numFmtId="0" fontId="7" fillId="4" borderId="33" xfId="0" applyFont="1" applyFill="1" applyBorder="1" applyAlignment="1">
      <alignment horizontal="center" vertical="top"/>
    </xf>
    <xf numFmtId="0" fontId="7" fillId="4" borderId="17" xfId="0" applyFont="1" applyFill="1" applyBorder="1" applyAlignment="1">
      <alignment horizontal="center" vertical="top"/>
    </xf>
    <xf numFmtId="0" fontId="7" fillId="4" borderId="39" xfId="0" applyFont="1" applyFill="1" applyBorder="1" applyAlignment="1">
      <alignment horizontal="center" vertical="top"/>
    </xf>
    <xf numFmtId="164" fontId="7" fillId="4" borderId="30" xfId="0" applyNumberFormat="1" applyFont="1" applyFill="1" applyBorder="1" applyAlignment="1">
      <alignment horizontal="center" vertical="top"/>
    </xf>
    <xf numFmtId="164" fontId="7" fillId="4" borderId="55" xfId="0" applyNumberFormat="1" applyFont="1" applyFill="1" applyBorder="1" applyAlignment="1">
      <alignment horizontal="center"/>
    </xf>
    <xf numFmtId="164" fontId="7" fillId="4" borderId="26" xfId="0" applyNumberFormat="1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6" fillId="3" borderId="31" xfId="0" applyFont="1" applyFill="1" applyBorder="1" applyAlignment="1">
      <alignment horizontal="center" vertical="top"/>
    </xf>
    <xf numFmtId="0" fontId="6" fillId="3" borderId="34" xfId="0" applyFont="1" applyFill="1" applyBorder="1" applyAlignment="1">
      <alignment horizontal="center" vertical="top"/>
    </xf>
    <xf numFmtId="0" fontId="7" fillId="4" borderId="31" xfId="0" applyFont="1" applyFill="1" applyBorder="1" applyAlignment="1">
      <alignment horizontal="center" vertical="top"/>
    </xf>
    <xf numFmtId="164" fontId="8" fillId="0" borderId="0" xfId="0" applyNumberFormat="1" applyFont="1"/>
    <xf numFmtId="0" fontId="8" fillId="0" borderId="0" xfId="0" applyFont="1"/>
    <xf numFmtId="0" fontId="3" fillId="0" borderId="0" xfId="0" applyFont="1" applyFill="1" applyAlignment="1">
      <alignment horizontal="center"/>
    </xf>
    <xf numFmtId="0" fontId="6" fillId="3" borderId="6" xfId="0" applyFont="1" applyFill="1" applyBorder="1" applyAlignment="1">
      <alignment horizontal="center" vertical="top"/>
    </xf>
    <xf numFmtId="0" fontId="6" fillId="3" borderId="29" xfId="0" applyFont="1" applyFill="1" applyBorder="1" applyAlignment="1">
      <alignment horizontal="center" vertical="top"/>
    </xf>
    <xf numFmtId="0" fontId="6" fillId="3" borderId="31" xfId="0" applyFont="1" applyFill="1" applyBorder="1" applyAlignment="1">
      <alignment horizontal="center" vertical="top"/>
    </xf>
    <xf numFmtId="0" fontId="6" fillId="3" borderId="34" xfId="0" applyFont="1" applyFill="1" applyBorder="1" applyAlignment="1">
      <alignment horizontal="center" vertical="top"/>
    </xf>
    <xf numFmtId="0" fontId="6" fillId="3" borderId="57" xfId="0" applyFont="1" applyFill="1" applyBorder="1" applyAlignment="1">
      <alignment horizontal="center" vertical="top" wrapText="1"/>
    </xf>
    <xf numFmtId="0" fontId="6" fillId="3" borderId="31" xfId="0" applyFont="1" applyFill="1" applyBorder="1" applyAlignment="1">
      <alignment horizontal="center" vertical="top" wrapText="1"/>
    </xf>
    <xf numFmtId="0" fontId="9" fillId="3" borderId="31" xfId="0" applyFont="1" applyFill="1" applyBorder="1" applyAlignment="1">
      <alignment horizontal="center" vertical="top" wrapText="1"/>
    </xf>
    <xf numFmtId="0" fontId="9" fillId="3" borderId="32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  <xf numFmtId="0" fontId="9" fillId="4" borderId="11" xfId="0" applyFont="1" applyFill="1" applyBorder="1" applyAlignment="1">
      <alignment horizontal="center" vertical="top" wrapText="1"/>
    </xf>
    <xf numFmtId="0" fontId="9" fillId="4" borderId="39" xfId="0" applyFont="1" applyFill="1" applyBorder="1" applyAlignment="1">
      <alignment horizontal="center" vertical="top" wrapText="1"/>
    </xf>
    <xf numFmtId="0" fontId="1" fillId="3" borderId="54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44" xfId="0" applyFont="1" applyFill="1" applyBorder="1" applyAlignment="1">
      <alignment horizontal="center" vertical="top" wrapText="1"/>
    </xf>
    <xf numFmtId="0" fontId="1" fillId="0" borderId="27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top" wrapText="1"/>
    </xf>
    <xf numFmtId="0" fontId="6" fillId="4" borderId="44" xfId="0" applyFont="1" applyFill="1" applyBorder="1" applyAlignment="1">
      <alignment horizontal="center" vertical="top" wrapText="1"/>
    </xf>
    <xf numFmtId="0" fontId="1" fillId="4" borderId="27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top"/>
    </xf>
    <xf numFmtId="0" fontId="7" fillId="4" borderId="29" xfId="0" applyFont="1" applyFill="1" applyBorder="1" applyAlignment="1">
      <alignment horizontal="center" vertical="top"/>
    </xf>
    <xf numFmtId="0" fontId="7" fillId="4" borderId="31" xfId="0" applyFont="1" applyFill="1" applyBorder="1" applyAlignment="1">
      <alignment horizontal="center" vertical="top"/>
    </xf>
    <xf numFmtId="0" fontId="7" fillId="4" borderId="34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top" wrapText="1"/>
    </xf>
    <xf numFmtId="0" fontId="7" fillId="4" borderId="11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center" vertical="top" wrapText="1"/>
    </xf>
    <xf numFmtId="0" fontId="12" fillId="4" borderId="39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" fillId="4" borderId="63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colors>
    <mruColors>
      <color rgb="FF00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9"/>
  <sheetViews>
    <sheetView tabSelected="1" zoomScaleNormal="100" zoomScaleSheetLayoutView="100" workbookViewId="0">
      <pane xSplit="1" topLeftCell="B1" activePane="topRight" state="frozen"/>
      <selection pane="topRight" activeCell="C12" sqref="C12"/>
    </sheetView>
  </sheetViews>
  <sheetFormatPr defaultColWidth="9.140625" defaultRowHeight="15" x14ac:dyDescent="0.25"/>
  <cols>
    <col min="1" max="1" width="4.28515625" style="6" customWidth="1"/>
    <col min="2" max="2" width="36" style="1" customWidth="1"/>
    <col min="3" max="3" width="10.42578125" style="3" customWidth="1"/>
    <col min="4" max="4" width="9.140625" style="3" customWidth="1"/>
    <col min="5" max="5" width="6.28515625" style="3" customWidth="1"/>
    <col min="6" max="6" width="10.140625" style="3" customWidth="1"/>
    <col min="7" max="7" width="9.5703125" style="3" customWidth="1"/>
    <col min="8" max="8" width="7.7109375" style="3" customWidth="1"/>
    <col min="9" max="9" width="7.42578125" style="3" customWidth="1"/>
    <col min="10" max="10" width="8.7109375" style="3" customWidth="1"/>
    <col min="11" max="11" width="11.5703125" style="3" customWidth="1"/>
    <col min="12" max="12" width="9.28515625" style="3" customWidth="1"/>
    <col min="13" max="13" width="7.7109375" style="3" customWidth="1"/>
    <col min="14" max="15" width="8.7109375" style="3" customWidth="1"/>
    <col min="16" max="16" width="8.140625" style="3" customWidth="1"/>
    <col min="17" max="17" width="8.5703125" style="3" customWidth="1"/>
    <col min="18" max="18" width="7.7109375" style="3" customWidth="1"/>
    <col min="19" max="19" width="8.28515625" style="3" customWidth="1"/>
    <col min="20" max="20" width="8" style="3" customWidth="1"/>
    <col min="21" max="21" width="7.5703125" style="3" customWidth="1"/>
    <col min="22" max="22" width="10.42578125" style="3" customWidth="1"/>
    <col min="23" max="23" width="6.5703125" style="4" customWidth="1"/>
    <col min="24" max="24" width="8.28515625" style="3" customWidth="1"/>
    <col min="25" max="25" width="8.7109375" style="3" customWidth="1"/>
    <col min="26" max="26" width="7.5703125" style="3" customWidth="1"/>
    <col min="27" max="27" width="10.7109375" style="5" customWidth="1"/>
    <col min="28" max="28" width="9.140625" style="2" customWidth="1"/>
    <col min="29" max="16384" width="9.140625" style="2"/>
  </cols>
  <sheetData>
    <row r="1" spans="1:28" x14ac:dyDescent="0.25">
      <c r="B1" s="6"/>
      <c r="C1" s="7"/>
      <c r="D1" s="10"/>
      <c r="E1" s="11"/>
      <c r="F1" s="7"/>
      <c r="G1" s="7"/>
      <c r="H1" s="7"/>
      <c r="I1" s="7"/>
      <c r="J1" s="7"/>
      <c r="K1" s="7"/>
      <c r="L1" s="7"/>
      <c r="M1" s="7"/>
      <c r="N1" s="7"/>
      <c r="O1" s="18"/>
      <c r="P1" s="16"/>
      <c r="Q1" s="7"/>
      <c r="R1" s="7"/>
      <c r="S1" s="7"/>
      <c r="T1" s="7"/>
      <c r="U1" s="7"/>
      <c r="V1" s="174"/>
      <c r="W1" s="8"/>
      <c r="X1" s="180" t="s">
        <v>52</v>
      </c>
      <c r="Y1" s="180"/>
      <c r="Z1" s="180"/>
      <c r="AA1" s="180"/>
    </row>
    <row r="2" spans="1:28" x14ac:dyDescent="0.25">
      <c r="B2" s="6"/>
      <c r="C2" s="7"/>
      <c r="D2" s="10"/>
      <c r="E2" s="11"/>
      <c r="F2" s="7"/>
      <c r="G2" s="7"/>
      <c r="H2" s="7"/>
      <c r="I2" s="7"/>
      <c r="J2" s="7"/>
      <c r="K2" s="7"/>
      <c r="L2" s="7"/>
      <c r="M2" s="7"/>
      <c r="N2" s="7"/>
      <c r="O2" s="18"/>
      <c r="P2" s="16"/>
      <c r="Q2" s="7"/>
      <c r="R2" s="7"/>
      <c r="S2" s="7"/>
      <c r="T2" s="7"/>
      <c r="U2" s="7"/>
      <c r="V2" s="174"/>
      <c r="W2" s="8"/>
      <c r="X2" s="7"/>
      <c r="Y2" s="7"/>
      <c r="Z2" s="7"/>
      <c r="AA2" s="7"/>
    </row>
    <row r="3" spans="1:28" ht="15.75" x14ac:dyDescent="0.25">
      <c r="A3" s="204" t="s">
        <v>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</row>
    <row r="4" spans="1:28" ht="15.7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9"/>
      <c r="X4" s="12"/>
      <c r="Y4" s="12"/>
      <c r="Z4" s="13" t="s">
        <v>43</v>
      </c>
      <c r="AA4" s="12"/>
    </row>
    <row r="5" spans="1:28" ht="16.5" customHeight="1" thickBot="1" x14ac:dyDescent="0.25">
      <c r="A5" s="201" t="s">
        <v>0</v>
      </c>
      <c r="B5" s="189" t="s">
        <v>1</v>
      </c>
      <c r="C5" s="181" t="s">
        <v>58</v>
      </c>
      <c r="D5" s="182"/>
      <c r="E5" s="182"/>
      <c r="F5" s="182"/>
      <c r="G5" s="182"/>
      <c r="H5" s="182"/>
      <c r="I5" s="182"/>
      <c r="J5" s="183"/>
      <c r="K5" s="183"/>
      <c r="L5" s="183"/>
      <c r="M5" s="184"/>
      <c r="N5" s="20"/>
      <c r="O5" s="20"/>
      <c r="P5" s="20"/>
      <c r="Q5" s="20"/>
      <c r="R5" s="20"/>
      <c r="S5" s="20"/>
      <c r="T5" s="20"/>
      <c r="U5" s="58"/>
      <c r="V5" s="175"/>
      <c r="W5" s="59"/>
      <c r="X5" s="58"/>
      <c r="Y5" s="58"/>
      <c r="Z5" s="60"/>
      <c r="AA5" s="72">
        <v>2019</v>
      </c>
    </row>
    <row r="6" spans="1:28" ht="16.5" customHeight="1" thickBot="1" x14ac:dyDescent="0.25">
      <c r="A6" s="202"/>
      <c r="B6" s="190"/>
      <c r="C6" s="198" t="s">
        <v>49</v>
      </c>
      <c r="D6" s="199"/>
      <c r="E6" s="199"/>
      <c r="F6" s="200"/>
      <c r="G6" s="200"/>
      <c r="H6" s="200"/>
      <c r="I6" s="200"/>
      <c r="J6" s="200"/>
      <c r="K6" s="200"/>
      <c r="L6" s="200"/>
      <c r="M6" s="198" t="s">
        <v>50</v>
      </c>
      <c r="N6" s="200"/>
      <c r="O6" s="200"/>
      <c r="P6" s="200"/>
      <c r="Q6" s="200"/>
      <c r="R6" s="200"/>
      <c r="S6" s="200"/>
      <c r="T6" s="200"/>
      <c r="U6" s="185" t="s">
        <v>51</v>
      </c>
      <c r="V6" s="186"/>
      <c r="W6" s="187"/>
      <c r="X6" s="187"/>
      <c r="Y6" s="187"/>
      <c r="Z6" s="188"/>
      <c r="AA6" s="73"/>
    </row>
    <row r="7" spans="1:28" ht="13.5" thickBot="1" x14ac:dyDescent="0.25">
      <c r="A7" s="203"/>
      <c r="B7" s="191"/>
      <c r="C7" s="78" t="s">
        <v>2</v>
      </c>
      <c r="D7" s="79" t="s">
        <v>53</v>
      </c>
      <c r="E7" s="79" t="s">
        <v>54</v>
      </c>
      <c r="F7" s="79" t="s">
        <v>23</v>
      </c>
      <c r="G7" s="79" t="s">
        <v>21</v>
      </c>
      <c r="H7" s="79" t="s">
        <v>17</v>
      </c>
      <c r="I7" s="79" t="s">
        <v>19</v>
      </c>
      <c r="J7" s="58" t="s">
        <v>28</v>
      </c>
      <c r="K7" s="80" t="s">
        <v>46</v>
      </c>
      <c r="L7" s="81" t="s">
        <v>45</v>
      </c>
      <c r="M7" s="78" t="s">
        <v>29</v>
      </c>
      <c r="N7" s="79" t="s">
        <v>16</v>
      </c>
      <c r="O7" s="79" t="s">
        <v>59</v>
      </c>
      <c r="P7" s="79" t="s">
        <v>57</v>
      </c>
      <c r="Q7" s="79" t="s">
        <v>18</v>
      </c>
      <c r="R7" s="79" t="s">
        <v>48</v>
      </c>
      <c r="S7" s="79" t="s">
        <v>20</v>
      </c>
      <c r="T7" s="58" t="s">
        <v>42</v>
      </c>
      <c r="U7" s="19" t="s">
        <v>24</v>
      </c>
      <c r="V7" s="176"/>
      <c r="W7" s="83" t="s">
        <v>27</v>
      </c>
      <c r="X7" s="82" t="s">
        <v>26</v>
      </c>
      <c r="Y7" s="82" t="s">
        <v>47</v>
      </c>
      <c r="Z7" s="21" t="s">
        <v>25</v>
      </c>
      <c r="AA7" s="74" t="s">
        <v>22</v>
      </c>
    </row>
    <row r="8" spans="1:28" ht="18" customHeight="1" x14ac:dyDescent="0.2">
      <c r="A8" s="84" t="s">
        <v>3</v>
      </c>
      <c r="B8" s="61" t="s">
        <v>30</v>
      </c>
      <c r="C8" s="62">
        <v>390.9</v>
      </c>
      <c r="D8" s="26"/>
      <c r="E8" s="26"/>
      <c r="F8" s="26"/>
      <c r="G8" s="26"/>
      <c r="H8" s="26"/>
      <c r="I8" s="26"/>
      <c r="J8" s="26"/>
      <c r="K8" s="26"/>
      <c r="L8" s="63"/>
      <c r="M8" s="62">
        <v>455.5</v>
      </c>
      <c r="N8" s="26">
        <v>7.6</v>
      </c>
      <c r="O8" s="26"/>
      <c r="P8" s="26"/>
      <c r="Q8" s="26"/>
      <c r="R8" s="26"/>
      <c r="S8" s="26"/>
      <c r="T8" s="63"/>
      <c r="U8" s="23"/>
      <c r="V8" s="63"/>
      <c r="W8" s="64"/>
      <c r="X8" s="64"/>
      <c r="Y8" s="64"/>
      <c r="Z8" s="25"/>
      <c r="AA8" s="75">
        <f t="shared" ref="AA8:AA20" si="0">SUM(C8:Z8)</f>
        <v>854</v>
      </c>
    </row>
    <row r="9" spans="1:28" ht="18" customHeight="1" x14ac:dyDescent="0.2">
      <c r="A9" s="85" t="s">
        <v>4</v>
      </c>
      <c r="B9" s="65" t="s">
        <v>31</v>
      </c>
      <c r="C9" s="37">
        <v>1262.9000000000001</v>
      </c>
      <c r="D9" s="34"/>
      <c r="E9" s="34"/>
      <c r="F9" s="34">
        <v>69.5</v>
      </c>
      <c r="G9" s="34"/>
      <c r="H9" s="34"/>
      <c r="I9" s="34"/>
      <c r="J9" s="34"/>
      <c r="K9" s="34">
        <v>15.3</v>
      </c>
      <c r="L9" s="40">
        <v>915.5</v>
      </c>
      <c r="M9" s="37"/>
      <c r="N9" s="34">
        <v>68.099999999999994</v>
      </c>
      <c r="O9" s="34"/>
      <c r="P9" s="34"/>
      <c r="Q9" s="34"/>
      <c r="R9" s="34"/>
      <c r="S9" s="34"/>
      <c r="T9" s="40"/>
      <c r="U9" s="37"/>
      <c r="V9" s="40"/>
      <c r="W9" s="34"/>
      <c r="X9" s="34"/>
      <c r="Y9" s="34"/>
      <c r="Z9" s="41"/>
      <c r="AA9" s="76">
        <f t="shared" si="0"/>
        <v>2331.2999999999997</v>
      </c>
    </row>
    <row r="10" spans="1:28" ht="18" customHeight="1" x14ac:dyDescent="0.2">
      <c r="A10" s="85" t="s">
        <v>5</v>
      </c>
      <c r="B10" s="65" t="s">
        <v>32</v>
      </c>
      <c r="C10" s="37">
        <v>10746</v>
      </c>
      <c r="D10" s="34"/>
      <c r="E10" s="34"/>
      <c r="F10" s="34">
        <v>518.20000000000005</v>
      </c>
      <c r="G10" s="34">
        <v>150</v>
      </c>
      <c r="H10" s="34">
        <v>10</v>
      </c>
      <c r="I10" s="34"/>
      <c r="J10" s="34">
        <v>20</v>
      </c>
      <c r="K10" s="34"/>
      <c r="L10" s="40"/>
      <c r="M10" s="37"/>
      <c r="N10" s="34">
        <v>3358.1</v>
      </c>
      <c r="O10" s="34"/>
      <c r="P10" s="34"/>
      <c r="Q10" s="34">
        <v>22.3</v>
      </c>
      <c r="R10" s="34"/>
      <c r="S10" s="34"/>
      <c r="T10" s="40">
        <v>158.5</v>
      </c>
      <c r="U10" s="37">
        <v>165</v>
      </c>
      <c r="V10" s="40"/>
      <c r="W10" s="34"/>
      <c r="X10" s="34"/>
      <c r="Y10" s="34"/>
      <c r="Z10" s="32"/>
      <c r="AA10" s="76">
        <f t="shared" si="0"/>
        <v>15148.1</v>
      </c>
      <c r="AB10" s="17" t="e">
        <f>+C10-#REF!</f>
        <v>#REF!</v>
      </c>
    </row>
    <row r="11" spans="1:28" ht="18" customHeight="1" x14ac:dyDescent="0.2">
      <c r="A11" s="85" t="s">
        <v>6</v>
      </c>
      <c r="B11" s="65" t="s">
        <v>33</v>
      </c>
      <c r="C11" s="37">
        <v>463.1</v>
      </c>
      <c r="D11" s="34"/>
      <c r="E11" s="34"/>
      <c r="F11" s="34"/>
      <c r="G11" s="34"/>
      <c r="H11" s="34"/>
      <c r="I11" s="34"/>
      <c r="J11" s="34"/>
      <c r="K11" s="34"/>
      <c r="L11" s="40"/>
      <c r="M11" s="37"/>
      <c r="N11" s="34">
        <v>48.1</v>
      </c>
      <c r="O11" s="34"/>
      <c r="P11" s="34"/>
      <c r="Q11" s="34"/>
      <c r="R11" s="34"/>
      <c r="S11" s="34"/>
      <c r="T11" s="40"/>
      <c r="U11" s="37"/>
      <c r="V11" s="40"/>
      <c r="W11" s="34"/>
      <c r="X11" s="34"/>
      <c r="Y11" s="34"/>
      <c r="Z11" s="41"/>
      <c r="AA11" s="76">
        <f t="shared" si="0"/>
        <v>511.20000000000005</v>
      </c>
    </row>
    <row r="12" spans="1:28" ht="18" customHeight="1" x14ac:dyDescent="0.2">
      <c r="A12" s="85" t="s">
        <v>7</v>
      </c>
      <c r="B12" s="66" t="s">
        <v>34</v>
      </c>
      <c r="C12" s="37">
        <v>409.4</v>
      </c>
      <c r="D12" s="34"/>
      <c r="E12" s="34"/>
      <c r="F12" s="34">
        <v>84.7</v>
      </c>
      <c r="G12" s="34"/>
      <c r="H12" s="34">
        <v>4850</v>
      </c>
      <c r="I12" s="46">
        <v>420</v>
      </c>
      <c r="J12" s="34"/>
      <c r="K12" s="34"/>
      <c r="L12" s="40">
        <v>2881.5</v>
      </c>
      <c r="M12" s="37"/>
      <c r="N12" s="34">
        <v>476.5</v>
      </c>
      <c r="O12" s="34"/>
      <c r="P12" s="34"/>
      <c r="Q12" s="34">
        <v>1235.5</v>
      </c>
      <c r="R12" s="34"/>
      <c r="S12" s="34">
        <v>382</v>
      </c>
      <c r="T12" s="40"/>
      <c r="U12" s="37"/>
      <c r="V12" s="40"/>
      <c r="W12" s="34"/>
      <c r="X12" s="34"/>
      <c r="Y12" s="34"/>
      <c r="Z12" s="41">
        <v>88.7</v>
      </c>
      <c r="AA12" s="76">
        <f t="shared" si="0"/>
        <v>10828.300000000001</v>
      </c>
    </row>
    <row r="13" spans="1:28" ht="18" customHeight="1" x14ac:dyDescent="0.2">
      <c r="A13" s="85" t="s">
        <v>8</v>
      </c>
      <c r="B13" s="66" t="s">
        <v>35</v>
      </c>
      <c r="C13" s="37">
        <v>10056.9</v>
      </c>
      <c r="D13" s="34"/>
      <c r="E13" s="34"/>
      <c r="F13" s="34"/>
      <c r="G13" s="34"/>
      <c r="H13" s="34">
        <v>1770.6</v>
      </c>
      <c r="I13" s="34"/>
      <c r="J13" s="34">
        <v>4877.8</v>
      </c>
      <c r="K13" s="34"/>
      <c r="L13" s="40">
        <v>5830</v>
      </c>
      <c r="M13" s="37">
        <v>480.6</v>
      </c>
      <c r="N13" s="34">
        <v>1072.9000000000001</v>
      </c>
      <c r="O13" s="34"/>
      <c r="P13" s="34"/>
      <c r="Q13" s="34">
        <v>761.9</v>
      </c>
      <c r="R13" s="34"/>
      <c r="S13" s="34"/>
      <c r="T13" s="40"/>
      <c r="U13" s="37">
        <v>919.1</v>
      </c>
      <c r="V13" s="40"/>
      <c r="W13" s="34"/>
      <c r="X13" s="34">
        <v>1662.4</v>
      </c>
      <c r="Y13" s="34"/>
      <c r="Z13" s="41">
        <v>126.4</v>
      </c>
      <c r="AA13" s="76">
        <f t="shared" si="0"/>
        <v>27558.600000000002</v>
      </c>
    </row>
    <row r="14" spans="1:28" ht="16.5" customHeight="1" x14ac:dyDescent="0.2">
      <c r="A14" s="85" t="s">
        <v>9</v>
      </c>
      <c r="B14" s="66" t="s">
        <v>36</v>
      </c>
      <c r="C14" s="37">
        <v>10326.700000000001</v>
      </c>
      <c r="D14" s="34"/>
      <c r="E14" s="34"/>
      <c r="F14" s="34">
        <v>164.2</v>
      </c>
      <c r="G14" s="34">
        <v>34.700000000000003</v>
      </c>
      <c r="H14" s="34"/>
      <c r="I14" s="34"/>
      <c r="J14" s="34"/>
      <c r="K14" s="34"/>
      <c r="L14" s="40">
        <v>1861.9</v>
      </c>
      <c r="M14" s="37"/>
      <c r="N14" s="34">
        <v>2530.6999999999998</v>
      </c>
      <c r="O14" s="34"/>
      <c r="P14" s="34"/>
      <c r="Q14" s="34"/>
      <c r="R14" s="34"/>
      <c r="S14" s="34"/>
      <c r="T14" s="40"/>
      <c r="U14" s="37">
        <v>737.4</v>
      </c>
      <c r="V14" s="40"/>
      <c r="W14" s="34"/>
      <c r="X14" s="34"/>
      <c r="Y14" s="34">
        <v>65.099999999999994</v>
      </c>
      <c r="Z14" s="41"/>
      <c r="AA14" s="76">
        <f t="shared" si="0"/>
        <v>15720.7</v>
      </c>
    </row>
    <row r="15" spans="1:28" ht="18" customHeight="1" x14ac:dyDescent="0.2">
      <c r="A15" s="85" t="s">
        <v>10</v>
      </c>
      <c r="B15" s="66" t="s">
        <v>44</v>
      </c>
      <c r="C15" s="36">
        <v>7529.9</v>
      </c>
      <c r="D15" s="34"/>
      <c r="E15" s="34"/>
      <c r="F15" s="34"/>
      <c r="G15" s="46">
        <v>429</v>
      </c>
      <c r="H15" s="46">
        <v>234.9</v>
      </c>
      <c r="I15" s="34"/>
      <c r="J15" s="34"/>
      <c r="K15" s="46">
        <v>6.7</v>
      </c>
      <c r="L15" s="108">
        <v>1766</v>
      </c>
      <c r="M15" s="37"/>
      <c r="N15" s="46">
        <v>1177.4000000000001</v>
      </c>
      <c r="O15" s="34"/>
      <c r="P15" s="34"/>
      <c r="Q15" s="46">
        <v>11.2</v>
      </c>
      <c r="R15" s="46">
        <v>151.6</v>
      </c>
      <c r="S15" s="34"/>
      <c r="T15" s="108">
        <v>82.7</v>
      </c>
      <c r="U15" s="36">
        <v>370</v>
      </c>
      <c r="V15" s="40"/>
      <c r="W15" s="46"/>
      <c r="X15" s="46"/>
      <c r="Y15" s="46"/>
      <c r="Z15" s="47">
        <v>46.6</v>
      </c>
      <c r="AA15" s="76">
        <f t="shared" si="0"/>
        <v>11806.000000000002</v>
      </c>
    </row>
    <row r="16" spans="1:28" ht="18" customHeight="1" x14ac:dyDescent="0.2">
      <c r="A16" s="85" t="s">
        <v>11</v>
      </c>
      <c r="B16" s="65" t="s">
        <v>37</v>
      </c>
      <c r="C16" s="28">
        <v>271</v>
      </c>
      <c r="D16" s="35"/>
      <c r="E16" s="35"/>
      <c r="F16" s="35"/>
      <c r="G16" s="35"/>
      <c r="H16" s="35"/>
      <c r="I16" s="35"/>
      <c r="J16" s="35"/>
      <c r="K16" s="35"/>
      <c r="L16" s="31"/>
      <c r="M16" s="28"/>
      <c r="N16" s="35"/>
      <c r="O16" s="35"/>
      <c r="P16" s="35"/>
      <c r="Q16" s="35"/>
      <c r="R16" s="35"/>
      <c r="S16" s="35"/>
      <c r="T16" s="31"/>
      <c r="U16" s="48"/>
      <c r="V16" s="31"/>
      <c r="W16" s="50"/>
      <c r="X16" s="50"/>
      <c r="Y16" s="50"/>
      <c r="Z16" s="52"/>
      <c r="AA16" s="76">
        <f t="shared" si="0"/>
        <v>271</v>
      </c>
    </row>
    <row r="17" spans="1:28" ht="18" customHeight="1" x14ac:dyDescent="0.2">
      <c r="A17" s="85" t="s">
        <v>12</v>
      </c>
      <c r="B17" s="66" t="s">
        <v>38</v>
      </c>
      <c r="C17" s="36">
        <v>38884.1</v>
      </c>
      <c r="D17" s="46">
        <v>2900</v>
      </c>
      <c r="E17" s="46"/>
      <c r="F17" s="34">
        <v>40730.400000000001</v>
      </c>
      <c r="G17" s="34">
        <v>5544.9</v>
      </c>
      <c r="H17" s="34"/>
      <c r="I17" s="34"/>
      <c r="J17" s="34"/>
      <c r="K17" s="34">
        <v>43.3</v>
      </c>
      <c r="L17" s="40">
        <v>1791.5</v>
      </c>
      <c r="M17" s="37"/>
      <c r="N17" s="34">
        <v>603.70000000000005</v>
      </c>
      <c r="O17" s="34"/>
      <c r="P17" s="34"/>
      <c r="Q17" s="34"/>
      <c r="R17" s="34"/>
      <c r="S17" s="34"/>
      <c r="T17" s="40"/>
      <c r="U17" s="36">
        <v>509.4</v>
      </c>
      <c r="V17" s="40"/>
      <c r="W17" s="46"/>
      <c r="X17" s="46"/>
      <c r="Y17" s="46">
        <v>146.80000000000001</v>
      </c>
      <c r="Z17" s="52"/>
      <c r="AA17" s="76">
        <f t="shared" si="0"/>
        <v>91154.099999999991</v>
      </c>
    </row>
    <row r="18" spans="1:28" ht="18" customHeight="1" x14ac:dyDescent="0.2">
      <c r="A18" s="85" t="s">
        <v>13</v>
      </c>
      <c r="B18" s="66" t="s">
        <v>39</v>
      </c>
      <c r="C18" s="28">
        <v>8747.2000000000007</v>
      </c>
      <c r="D18" s="35">
        <v>1500</v>
      </c>
      <c r="E18" s="35"/>
      <c r="F18" s="35"/>
      <c r="G18" s="35">
        <v>350.3</v>
      </c>
      <c r="H18" s="35"/>
      <c r="I18" s="35"/>
      <c r="J18" s="35"/>
      <c r="K18" s="35"/>
      <c r="L18" s="31"/>
      <c r="M18" s="28"/>
      <c r="N18" s="35">
        <v>818.8</v>
      </c>
      <c r="O18" s="35"/>
      <c r="P18" s="35"/>
      <c r="Q18" s="35"/>
      <c r="R18" s="35"/>
      <c r="S18" s="35"/>
      <c r="T18" s="31"/>
      <c r="U18" s="48"/>
      <c r="V18" s="31"/>
      <c r="W18" s="50"/>
      <c r="X18" s="50"/>
      <c r="Y18" s="50">
        <v>118.6</v>
      </c>
      <c r="Z18" s="52"/>
      <c r="AA18" s="76">
        <f t="shared" si="0"/>
        <v>11534.9</v>
      </c>
    </row>
    <row r="19" spans="1:28" ht="18" customHeight="1" x14ac:dyDescent="0.2">
      <c r="A19" s="85" t="s">
        <v>14</v>
      </c>
      <c r="B19" s="66" t="s">
        <v>40</v>
      </c>
      <c r="C19" s="28">
        <v>10759.3</v>
      </c>
      <c r="D19" s="35"/>
      <c r="E19" s="35">
        <v>300</v>
      </c>
      <c r="F19" s="35">
        <v>4863.8</v>
      </c>
      <c r="G19" s="35">
        <v>1743.2</v>
      </c>
      <c r="H19" s="35"/>
      <c r="I19" s="35"/>
      <c r="J19" s="35"/>
      <c r="K19" s="35">
        <v>40.6</v>
      </c>
      <c r="L19" s="31">
        <v>3141.4</v>
      </c>
      <c r="M19" s="28"/>
      <c r="N19" s="35">
        <v>804.2</v>
      </c>
      <c r="O19" s="35"/>
      <c r="P19" s="35">
        <v>461</v>
      </c>
      <c r="Q19" s="35"/>
      <c r="R19" s="35"/>
      <c r="S19" s="35"/>
      <c r="T19" s="31"/>
      <c r="U19" s="48">
        <v>103.2</v>
      </c>
      <c r="V19" s="31"/>
      <c r="W19" s="50"/>
      <c r="X19" s="50"/>
      <c r="Y19" s="50">
        <v>27206</v>
      </c>
      <c r="Z19" s="52">
        <v>5</v>
      </c>
      <c r="AA19" s="76">
        <f t="shared" si="0"/>
        <v>49427.7</v>
      </c>
    </row>
    <row r="20" spans="1:28" ht="18" customHeight="1" x14ac:dyDescent="0.2">
      <c r="A20" s="85" t="s">
        <v>15</v>
      </c>
      <c r="B20" s="65" t="s">
        <v>41</v>
      </c>
      <c r="C20" s="28">
        <v>2186.6999999999998</v>
      </c>
      <c r="D20" s="35"/>
      <c r="E20" s="35"/>
      <c r="F20" s="35">
        <v>1094</v>
      </c>
      <c r="G20" s="35">
        <v>22.5</v>
      </c>
      <c r="H20" s="35"/>
      <c r="I20" s="35">
        <v>105</v>
      </c>
      <c r="J20" s="35"/>
      <c r="K20" s="35">
        <v>79.3</v>
      </c>
      <c r="L20" s="31">
        <v>265</v>
      </c>
      <c r="M20" s="28"/>
      <c r="N20" s="35">
        <v>152.9</v>
      </c>
      <c r="O20" s="35"/>
      <c r="P20" s="35"/>
      <c r="Q20" s="35"/>
      <c r="R20" s="35"/>
      <c r="S20" s="35">
        <v>17</v>
      </c>
      <c r="T20" s="31"/>
      <c r="U20" s="48">
        <v>25.7</v>
      </c>
      <c r="V20" s="31"/>
      <c r="W20" s="50">
        <v>129.9</v>
      </c>
      <c r="X20" s="50"/>
      <c r="Y20" s="50">
        <v>0.7</v>
      </c>
      <c r="Z20" s="52">
        <v>257.89999999999998</v>
      </c>
      <c r="AA20" s="77">
        <f t="shared" si="0"/>
        <v>4336.5999999999995</v>
      </c>
    </row>
    <row r="21" spans="1:28" ht="12.75" customHeight="1" thickBot="1" x14ac:dyDescent="0.25">
      <c r="A21" s="196"/>
      <c r="B21" s="197"/>
      <c r="C21" s="67">
        <f>SUM(C8:C20)</f>
        <v>102034.09999999999</v>
      </c>
      <c r="D21" s="68">
        <f>SUM(D8:D20)</f>
        <v>4400</v>
      </c>
      <c r="E21" s="68">
        <f>SUM(E8:E20)</f>
        <v>300</v>
      </c>
      <c r="F21" s="68">
        <f t="shared" ref="F21:AA21" si="1">SUM(F8:F20)</f>
        <v>47524.800000000003</v>
      </c>
      <c r="G21" s="68">
        <f t="shared" si="1"/>
        <v>8274.6</v>
      </c>
      <c r="H21" s="68">
        <f t="shared" si="1"/>
        <v>6865.5</v>
      </c>
      <c r="I21" s="68">
        <f t="shared" si="1"/>
        <v>525</v>
      </c>
      <c r="J21" s="68">
        <f t="shared" si="1"/>
        <v>4897.8</v>
      </c>
      <c r="K21" s="68">
        <f t="shared" si="1"/>
        <v>185.2</v>
      </c>
      <c r="L21" s="69">
        <f t="shared" si="1"/>
        <v>18452.8</v>
      </c>
      <c r="M21" s="67">
        <f>SUM(M8:M20)</f>
        <v>936.1</v>
      </c>
      <c r="N21" s="68">
        <f t="shared" si="1"/>
        <v>11119</v>
      </c>
      <c r="O21" s="68"/>
      <c r="P21" s="68">
        <f t="shared" si="1"/>
        <v>461</v>
      </c>
      <c r="Q21" s="68">
        <f t="shared" si="1"/>
        <v>2030.8999999999999</v>
      </c>
      <c r="R21" s="68">
        <f t="shared" si="1"/>
        <v>151.6</v>
      </c>
      <c r="S21" s="68">
        <f t="shared" ref="S21:Z21" si="2">SUM(S8:S20)</f>
        <v>399</v>
      </c>
      <c r="T21" s="69">
        <f t="shared" si="2"/>
        <v>241.2</v>
      </c>
      <c r="U21" s="67">
        <f t="shared" si="2"/>
        <v>2829.7999999999997</v>
      </c>
      <c r="V21" s="69"/>
      <c r="W21" s="68">
        <f t="shared" si="2"/>
        <v>129.9</v>
      </c>
      <c r="X21" s="68">
        <f t="shared" si="2"/>
        <v>1662.4</v>
      </c>
      <c r="Y21" s="68">
        <f t="shared" si="2"/>
        <v>27537.200000000001</v>
      </c>
      <c r="Z21" s="70">
        <f t="shared" si="2"/>
        <v>524.6</v>
      </c>
      <c r="AA21" s="71">
        <f t="shared" si="1"/>
        <v>241482.49999999997</v>
      </c>
    </row>
    <row r="22" spans="1:28" ht="14.25" customHeight="1" x14ac:dyDescent="0.25">
      <c r="A22" s="13"/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5"/>
    </row>
    <row r="23" spans="1:28" ht="15.75" thickBot="1" x14ac:dyDescent="0.3"/>
    <row r="24" spans="1:28" ht="16.5" customHeight="1" thickBot="1" x14ac:dyDescent="0.25">
      <c r="A24" s="205" t="s">
        <v>0</v>
      </c>
      <c r="B24" s="208" t="s">
        <v>1</v>
      </c>
      <c r="C24" s="211" t="s">
        <v>55</v>
      </c>
      <c r="D24" s="212"/>
      <c r="E24" s="212"/>
      <c r="F24" s="212"/>
      <c r="G24" s="212"/>
      <c r="H24" s="212"/>
      <c r="I24" s="212"/>
      <c r="J24" s="213"/>
      <c r="K24" s="213"/>
      <c r="L24" s="213"/>
      <c r="M24" s="214"/>
      <c r="N24" s="138"/>
      <c r="O24" s="138"/>
      <c r="P24" s="138"/>
      <c r="Q24" s="138"/>
      <c r="R24" s="138"/>
      <c r="S24" s="138"/>
      <c r="T24" s="138"/>
      <c r="U24" s="139"/>
      <c r="V24" s="177"/>
      <c r="W24" s="140"/>
      <c r="X24" s="139"/>
      <c r="Y24" s="139"/>
      <c r="Z24" s="141"/>
      <c r="AA24" s="142" t="s">
        <v>56</v>
      </c>
    </row>
    <row r="25" spans="1:28" ht="16.5" customHeight="1" thickBot="1" x14ac:dyDescent="0.25">
      <c r="A25" s="206"/>
      <c r="B25" s="209"/>
      <c r="C25" s="192" t="s">
        <v>49</v>
      </c>
      <c r="D25" s="193"/>
      <c r="E25" s="193"/>
      <c r="F25" s="194"/>
      <c r="G25" s="194"/>
      <c r="H25" s="194"/>
      <c r="I25" s="194"/>
      <c r="J25" s="194"/>
      <c r="K25" s="194"/>
      <c r="L25" s="194"/>
      <c r="M25" s="192" t="s">
        <v>50</v>
      </c>
      <c r="N25" s="194"/>
      <c r="O25" s="194"/>
      <c r="P25" s="194"/>
      <c r="Q25" s="194"/>
      <c r="R25" s="194"/>
      <c r="S25" s="194"/>
      <c r="T25" s="195"/>
      <c r="U25" s="192" t="s">
        <v>51</v>
      </c>
      <c r="V25" s="193"/>
      <c r="W25" s="194"/>
      <c r="X25" s="194"/>
      <c r="Y25" s="194"/>
      <c r="Z25" s="195"/>
      <c r="AA25" s="143"/>
    </row>
    <row r="26" spans="1:28" ht="13.5" thickBot="1" x14ac:dyDescent="0.25">
      <c r="A26" s="207"/>
      <c r="B26" s="210"/>
      <c r="C26" s="144" t="s">
        <v>2</v>
      </c>
      <c r="D26" s="145" t="s">
        <v>53</v>
      </c>
      <c r="E26" s="145" t="s">
        <v>54</v>
      </c>
      <c r="F26" s="145" t="s">
        <v>23</v>
      </c>
      <c r="G26" s="145" t="s">
        <v>21</v>
      </c>
      <c r="H26" s="145" t="s">
        <v>17</v>
      </c>
      <c r="I26" s="145" t="s">
        <v>19</v>
      </c>
      <c r="J26" s="146" t="s">
        <v>28</v>
      </c>
      <c r="K26" s="147" t="s">
        <v>46</v>
      </c>
      <c r="L26" s="148" t="s">
        <v>45</v>
      </c>
      <c r="M26" s="144" t="s">
        <v>29</v>
      </c>
      <c r="N26" s="145" t="s">
        <v>16</v>
      </c>
      <c r="O26" s="145" t="s">
        <v>59</v>
      </c>
      <c r="P26" s="145" t="s">
        <v>57</v>
      </c>
      <c r="Q26" s="145" t="s">
        <v>18</v>
      </c>
      <c r="R26" s="145" t="s">
        <v>48</v>
      </c>
      <c r="S26" s="145" t="s">
        <v>20</v>
      </c>
      <c r="T26" s="149" t="s">
        <v>42</v>
      </c>
      <c r="U26" s="150" t="s">
        <v>24</v>
      </c>
      <c r="V26" s="147" t="s">
        <v>62</v>
      </c>
      <c r="W26" s="151" t="s">
        <v>27</v>
      </c>
      <c r="X26" s="147" t="s">
        <v>26</v>
      </c>
      <c r="Y26" s="147" t="s">
        <v>47</v>
      </c>
      <c r="Z26" s="148" t="s">
        <v>25</v>
      </c>
      <c r="AA26" s="152" t="s">
        <v>22</v>
      </c>
    </row>
    <row r="27" spans="1:28" ht="18" customHeight="1" x14ac:dyDescent="0.2">
      <c r="A27" s="84" t="s">
        <v>3</v>
      </c>
      <c r="B27" s="22" t="s">
        <v>30</v>
      </c>
      <c r="C27" s="95">
        <v>396.7</v>
      </c>
      <c r="D27" s="96"/>
      <c r="E27" s="96"/>
      <c r="F27" s="96"/>
      <c r="G27" s="96"/>
      <c r="H27" s="96"/>
      <c r="I27" s="96"/>
      <c r="J27" s="97"/>
      <c r="K27" s="98"/>
      <c r="L27" s="99"/>
      <c r="M27" s="95">
        <v>459.4</v>
      </c>
      <c r="N27" s="96">
        <v>45.1</v>
      </c>
      <c r="O27" s="96"/>
      <c r="P27" s="96"/>
      <c r="Q27" s="96"/>
      <c r="R27" s="96"/>
      <c r="S27" s="96"/>
      <c r="T27" s="100"/>
      <c r="U27" s="95"/>
      <c r="V27" s="98"/>
      <c r="W27" s="101"/>
      <c r="X27" s="24"/>
      <c r="Y27" s="26"/>
      <c r="Z27" s="25"/>
      <c r="AA27" s="153">
        <f t="shared" ref="AA27:AA38" si="3">SUM(C27:Z27)</f>
        <v>901.19999999999993</v>
      </c>
      <c r="AB27" s="178">
        <f t="shared" ref="AB27:AB38" si="4">C27+N27</f>
        <v>441.8</v>
      </c>
    </row>
    <row r="28" spans="1:28" ht="18" customHeight="1" x14ac:dyDescent="0.2">
      <c r="A28" s="85" t="s">
        <v>4</v>
      </c>
      <c r="B28" s="27" t="s">
        <v>63</v>
      </c>
      <c r="C28" s="37">
        <v>1049.5</v>
      </c>
      <c r="D28" s="38"/>
      <c r="E28" s="38"/>
      <c r="F28" s="38"/>
      <c r="G28" s="38"/>
      <c r="H28" s="38"/>
      <c r="I28" s="38"/>
      <c r="J28" s="39"/>
      <c r="K28" s="40">
        <v>44.7</v>
      </c>
      <c r="L28" s="41">
        <v>551.9</v>
      </c>
      <c r="M28" s="37"/>
      <c r="N28" s="38">
        <v>301.60000000000002</v>
      </c>
      <c r="O28" s="38"/>
      <c r="P28" s="38"/>
      <c r="Q28" s="38"/>
      <c r="R28" s="38">
        <v>54.6</v>
      </c>
      <c r="S28" s="38"/>
      <c r="T28" s="42"/>
      <c r="U28" s="37"/>
      <c r="V28" s="40"/>
      <c r="W28" s="34"/>
      <c r="X28" s="30"/>
      <c r="Y28" s="35"/>
      <c r="Z28" s="32">
        <v>77</v>
      </c>
      <c r="AA28" s="154">
        <f t="shared" si="3"/>
        <v>2079.2999999999997</v>
      </c>
      <c r="AB28" s="178">
        <f t="shared" si="4"/>
        <v>1351.1</v>
      </c>
    </row>
    <row r="29" spans="1:28" ht="18" customHeight="1" x14ac:dyDescent="0.2">
      <c r="A29" s="85" t="s">
        <v>5</v>
      </c>
      <c r="B29" s="27" t="s">
        <v>32</v>
      </c>
      <c r="C29" s="36">
        <v>14651.7</v>
      </c>
      <c r="D29" s="38"/>
      <c r="E29" s="38"/>
      <c r="F29" s="45">
        <v>581.1</v>
      </c>
      <c r="G29" s="38">
        <v>200</v>
      </c>
      <c r="H29" s="38">
        <v>10</v>
      </c>
      <c r="I29" s="38"/>
      <c r="J29" s="39">
        <v>20</v>
      </c>
      <c r="K29" s="40"/>
      <c r="L29" s="41"/>
      <c r="M29" s="37"/>
      <c r="N29" s="38">
        <v>180.2</v>
      </c>
      <c r="O29" s="38"/>
      <c r="P29" s="34"/>
      <c r="Q29" s="38">
        <v>28.3</v>
      </c>
      <c r="R29" s="38"/>
      <c r="S29" s="38"/>
      <c r="T29" s="42">
        <v>171.3</v>
      </c>
      <c r="U29" s="37">
        <v>165</v>
      </c>
      <c r="V29" s="40"/>
      <c r="W29" s="34"/>
      <c r="X29" s="39"/>
      <c r="Y29" s="34"/>
      <c r="Z29" s="90"/>
      <c r="AA29" s="154">
        <f t="shared" si="3"/>
        <v>16007.6</v>
      </c>
      <c r="AB29" s="178">
        <f t="shared" si="4"/>
        <v>14831.900000000001</v>
      </c>
    </row>
    <row r="30" spans="1:28" ht="18" customHeight="1" x14ac:dyDescent="0.2">
      <c r="A30" s="85" t="s">
        <v>7</v>
      </c>
      <c r="B30" s="27" t="s">
        <v>34</v>
      </c>
      <c r="C30" s="37">
        <v>1236.4000000000001</v>
      </c>
      <c r="D30" s="38"/>
      <c r="E30" s="38"/>
      <c r="F30" s="38">
        <v>87.2</v>
      </c>
      <c r="G30" s="38"/>
      <c r="H30" s="38">
        <v>4861</v>
      </c>
      <c r="I30" s="38">
        <v>472</v>
      </c>
      <c r="J30" s="39"/>
      <c r="K30" s="40"/>
      <c r="L30" s="41">
        <v>1565</v>
      </c>
      <c r="M30" s="37"/>
      <c r="N30" s="38">
        <v>359.7</v>
      </c>
      <c r="O30" s="38">
        <v>28.3</v>
      </c>
      <c r="P30" s="34"/>
      <c r="Q30" s="38">
        <v>302.39999999999998</v>
      </c>
      <c r="R30" s="38">
        <v>477.3</v>
      </c>
      <c r="S30" s="38">
        <f>509.6+4</f>
        <v>513.6</v>
      </c>
      <c r="T30" s="42"/>
      <c r="U30" s="37"/>
      <c r="V30" s="40"/>
      <c r="W30" s="34"/>
      <c r="X30" s="39"/>
      <c r="Y30" s="34"/>
      <c r="Z30" s="41">
        <v>110.7</v>
      </c>
      <c r="AA30" s="154">
        <f t="shared" si="3"/>
        <v>10013.6</v>
      </c>
      <c r="AB30" s="178">
        <f t="shared" si="4"/>
        <v>1596.1000000000001</v>
      </c>
    </row>
    <row r="31" spans="1:28" ht="18.75" customHeight="1" x14ac:dyDescent="0.2">
      <c r="A31" s="85" t="s">
        <v>8</v>
      </c>
      <c r="B31" s="44" t="s">
        <v>35</v>
      </c>
      <c r="C31" s="37">
        <v>7325.7</v>
      </c>
      <c r="D31" s="38"/>
      <c r="E31" s="38"/>
      <c r="F31" s="38">
        <v>5000</v>
      </c>
      <c r="G31" s="38"/>
      <c r="H31" s="38">
        <v>1900</v>
      </c>
      <c r="I31" s="38"/>
      <c r="J31" s="43">
        <v>5583.4</v>
      </c>
      <c r="K31" s="40">
        <v>4.3</v>
      </c>
      <c r="L31" s="41">
        <v>1003.7</v>
      </c>
      <c r="M31" s="37">
        <v>744.1</v>
      </c>
      <c r="N31" s="38">
        <f>165+3892.6</f>
        <v>4057.6</v>
      </c>
      <c r="O31" s="34"/>
      <c r="P31" s="34"/>
      <c r="Q31" s="38">
        <v>270.89999999999998</v>
      </c>
      <c r="R31" s="38"/>
      <c r="S31" s="38"/>
      <c r="T31" s="42"/>
      <c r="U31" s="37">
        <v>1288.5999999999999</v>
      </c>
      <c r="V31" s="40"/>
      <c r="W31" s="34"/>
      <c r="X31" s="39">
        <f>1542</f>
        <v>1542</v>
      </c>
      <c r="Y31" s="34">
        <v>1000</v>
      </c>
      <c r="Z31" s="41">
        <v>105.1</v>
      </c>
      <c r="AA31" s="154">
        <f t="shared" si="3"/>
        <v>29825.399999999994</v>
      </c>
      <c r="AB31" s="178">
        <f t="shared" si="4"/>
        <v>11383.3</v>
      </c>
    </row>
    <row r="32" spans="1:28" ht="25.5" customHeight="1" x14ac:dyDescent="0.2">
      <c r="A32" s="85" t="s">
        <v>9</v>
      </c>
      <c r="B32" s="44" t="s">
        <v>36</v>
      </c>
      <c r="C32" s="36">
        <v>11410.7</v>
      </c>
      <c r="D32" s="45"/>
      <c r="E32" s="45"/>
      <c r="F32" s="45">
        <v>315.5</v>
      </c>
      <c r="G32" s="45">
        <v>35.700000000000003</v>
      </c>
      <c r="H32" s="45"/>
      <c r="I32" s="45"/>
      <c r="J32" s="43"/>
      <c r="K32" s="108"/>
      <c r="L32" s="47">
        <v>3573.9</v>
      </c>
      <c r="M32" s="36"/>
      <c r="N32" s="45">
        <v>1786.5</v>
      </c>
      <c r="O32" s="45"/>
      <c r="P32" s="46"/>
      <c r="Q32" s="45"/>
      <c r="R32" s="45"/>
      <c r="S32" s="45"/>
      <c r="T32" s="109">
        <v>6.6</v>
      </c>
      <c r="U32" s="36">
        <v>943.7</v>
      </c>
      <c r="V32" s="108"/>
      <c r="W32" s="46"/>
      <c r="X32" s="43"/>
      <c r="Y32" s="46">
        <v>83.3</v>
      </c>
      <c r="Z32" s="47"/>
      <c r="AA32" s="154">
        <f t="shared" si="3"/>
        <v>18155.900000000001</v>
      </c>
      <c r="AB32" s="178">
        <f t="shared" si="4"/>
        <v>13197.2</v>
      </c>
    </row>
    <row r="33" spans="1:28" ht="18" customHeight="1" x14ac:dyDescent="0.2">
      <c r="A33" s="85" t="s">
        <v>10</v>
      </c>
      <c r="B33" s="44" t="s">
        <v>44</v>
      </c>
      <c r="C33" s="36">
        <v>7510.9</v>
      </c>
      <c r="D33" s="45"/>
      <c r="E33" s="45"/>
      <c r="F33" s="45"/>
      <c r="G33" s="45">
        <v>447.4</v>
      </c>
      <c r="H33" s="45">
        <v>250</v>
      </c>
      <c r="I33" s="45"/>
      <c r="J33" s="43"/>
      <c r="K33" s="108">
        <v>102.1</v>
      </c>
      <c r="L33" s="47">
        <v>81.3</v>
      </c>
      <c r="M33" s="36"/>
      <c r="N33" s="45">
        <v>795.8</v>
      </c>
      <c r="O33" s="45"/>
      <c r="P33" s="46"/>
      <c r="Q33" s="45">
        <v>22.3</v>
      </c>
      <c r="R33" s="45">
        <v>194.1</v>
      </c>
      <c r="S33" s="45"/>
      <c r="T33" s="109">
        <v>122.1</v>
      </c>
      <c r="U33" s="36"/>
      <c r="V33" s="108"/>
      <c r="W33" s="46"/>
      <c r="X33" s="43"/>
      <c r="Y33" s="46"/>
      <c r="Z33" s="47">
        <v>346.6</v>
      </c>
      <c r="AA33" s="155">
        <f t="shared" si="3"/>
        <v>9872.5999999999985</v>
      </c>
      <c r="AB33" s="178">
        <f t="shared" si="4"/>
        <v>8306.6999999999989</v>
      </c>
    </row>
    <row r="34" spans="1:28" ht="18" customHeight="1" x14ac:dyDescent="0.2">
      <c r="A34" s="85" t="s">
        <v>11</v>
      </c>
      <c r="B34" s="44" t="s">
        <v>37</v>
      </c>
      <c r="C34" s="48">
        <v>147.5</v>
      </c>
      <c r="D34" s="110" t="s">
        <v>61</v>
      </c>
      <c r="E34" s="50"/>
      <c r="F34" s="111"/>
      <c r="G34" s="49"/>
      <c r="H34" s="49"/>
      <c r="I34" s="49"/>
      <c r="J34" s="51"/>
      <c r="K34" s="112"/>
      <c r="L34" s="52"/>
      <c r="M34" s="48"/>
      <c r="N34" s="49">
        <v>773</v>
      </c>
      <c r="O34" s="49"/>
      <c r="P34" s="50"/>
      <c r="Q34" s="49"/>
      <c r="R34" s="49"/>
      <c r="S34" s="49"/>
      <c r="T34" s="113"/>
      <c r="U34" s="48">
        <v>20.2</v>
      </c>
      <c r="V34" s="112"/>
      <c r="W34" s="50"/>
      <c r="X34" s="51"/>
      <c r="Y34" s="50"/>
      <c r="Z34" s="52"/>
      <c r="AA34" s="155">
        <f t="shared" si="3"/>
        <v>940.7</v>
      </c>
      <c r="AB34" s="178">
        <f t="shared" si="4"/>
        <v>920.5</v>
      </c>
    </row>
    <row r="35" spans="1:28" ht="18" customHeight="1" x14ac:dyDescent="0.2">
      <c r="A35" s="85" t="s">
        <v>12</v>
      </c>
      <c r="B35" s="44" t="s">
        <v>38</v>
      </c>
      <c r="C35" s="36">
        <v>44854</v>
      </c>
      <c r="D35" s="45"/>
      <c r="E35" s="45"/>
      <c r="F35" s="45">
        <v>45993.3</v>
      </c>
      <c r="G35" s="45">
        <v>5390</v>
      </c>
      <c r="H35" s="45"/>
      <c r="I35" s="45"/>
      <c r="J35" s="43"/>
      <c r="K35" s="108">
        <v>46.5</v>
      </c>
      <c r="L35" s="47">
        <v>1808.1</v>
      </c>
      <c r="M35" s="36"/>
      <c r="N35" s="45">
        <v>5240.5</v>
      </c>
      <c r="O35" s="45">
        <v>3.6</v>
      </c>
      <c r="P35" s="45"/>
      <c r="Q35" s="45"/>
      <c r="R35" s="45">
        <v>491.8</v>
      </c>
      <c r="S35" s="45"/>
      <c r="T35" s="109">
        <v>415.4</v>
      </c>
      <c r="U35" s="36">
        <v>1152.5999999999999</v>
      </c>
      <c r="V35" s="108">
        <v>692.9</v>
      </c>
      <c r="W35" s="46"/>
      <c r="X35" s="43"/>
      <c r="Y35" s="46">
        <v>332.1</v>
      </c>
      <c r="Z35" s="47">
        <v>89.9</v>
      </c>
      <c r="AA35" s="155">
        <f t="shared" si="3"/>
        <v>106510.70000000001</v>
      </c>
      <c r="AB35" s="178">
        <f t="shared" si="4"/>
        <v>50094.5</v>
      </c>
    </row>
    <row r="36" spans="1:28" ht="16.5" customHeight="1" x14ac:dyDescent="0.2">
      <c r="A36" s="85" t="s">
        <v>13</v>
      </c>
      <c r="B36" s="44" t="s">
        <v>39</v>
      </c>
      <c r="C36" s="36">
        <v>10413.6</v>
      </c>
      <c r="D36" s="45">
        <v>3245.8</v>
      </c>
      <c r="E36" s="45"/>
      <c r="F36" s="45">
        <v>48.8</v>
      </c>
      <c r="G36" s="45">
        <v>330.8</v>
      </c>
      <c r="H36" s="45"/>
      <c r="I36" s="45"/>
      <c r="J36" s="43"/>
      <c r="K36" s="108"/>
      <c r="L36" s="47">
        <v>553.6</v>
      </c>
      <c r="M36" s="36"/>
      <c r="N36" s="45">
        <v>1146</v>
      </c>
      <c r="O36" s="45">
        <v>31.8</v>
      </c>
      <c r="P36" s="45"/>
      <c r="Q36" s="45"/>
      <c r="R36" s="45">
        <v>360.7</v>
      </c>
      <c r="S36" s="45"/>
      <c r="T36" s="109">
        <v>124.2</v>
      </c>
      <c r="U36" s="36"/>
      <c r="V36" s="108"/>
      <c r="W36" s="46"/>
      <c r="X36" s="43"/>
      <c r="Y36" s="46">
        <v>139.19999999999999</v>
      </c>
      <c r="Z36" s="52">
        <v>21.5</v>
      </c>
      <c r="AA36" s="155">
        <f t="shared" si="3"/>
        <v>16416</v>
      </c>
      <c r="AB36" s="178">
        <f t="shared" si="4"/>
        <v>11559.6</v>
      </c>
    </row>
    <row r="37" spans="1:28" ht="18" customHeight="1" x14ac:dyDescent="0.2">
      <c r="A37" s="85" t="s">
        <v>14</v>
      </c>
      <c r="B37" s="44" t="s">
        <v>40</v>
      </c>
      <c r="C37" s="107">
        <v>10918.2</v>
      </c>
      <c r="D37" s="116"/>
      <c r="E37" s="116">
        <v>300</v>
      </c>
      <c r="F37" s="116">
        <v>6486.4</v>
      </c>
      <c r="G37" s="116">
        <v>1689.8</v>
      </c>
      <c r="H37" s="116"/>
      <c r="I37" s="116"/>
      <c r="J37" s="117"/>
      <c r="K37" s="118">
        <v>8</v>
      </c>
      <c r="L37" s="119">
        <v>2748.6</v>
      </c>
      <c r="M37" s="107"/>
      <c r="N37" s="116">
        <v>797.2</v>
      </c>
      <c r="O37" s="116">
        <v>4.2</v>
      </c>
      <c r="P37" s="116">
        <v>270.60000000000002</v>
      </c>
      <c r="Q37" s="116"/>
      <c r="R37" s="116">
        <v>93.2</v>
      </c>
      <c r="S37" s="116"/>
      <c r="T37" s="120">
        <v>316</v>
      </c>
      <c r="U37" s="107">
        <v>191.9</v>
      </c>
      <c r="V37" s="118"/>
      <c r="W37" s="121"/>
      <c r="X37" s="117"/>
      <c r="Y37" s="121">
        <v>34348.9</v>
      </c>
      <c r="Z37" s="119">
        <v>5</v>
      </c>
      <c r="AA37" s="156">
        <f t="shared" si="3"/>
        <v>58178</v>
      </c>
      <c r="AB37" s="178">
        <f t="shared" si="4"/>
        <v>11715.400000000001</v>
      </c>
    </row>
    <row r="38" spans="1:28" ht="18" customHeight="1" thickBot="1" x14ac:dyDescent="0.25">
      <c r="A38" s="103" t="s">
        <v>15</v>
      </c>
      <c r="B38" s="104" t="s">
        <v>41</v>
      </c>
      <c r="C38" s="107">
        <v>1399.9</v>
      </c>
      <c r="D38" s="116"/>
      <c r="E38" s="116"/>
      <c r="F38" s="116">
        <v>2864.8</v>
      </c>
      <c r="G38" s="116">
        <v>20.6</v>
      </c>
      <c r="H38" s="116"/>
      <c r="I38" s="116">
        <v>118</v>
      </c>
      <c r="J38" s="117"/>
      <c r="K38" s="118">
        <v>83.8</v>
      </c>
      <c r="L38" s="119">
        <v>150.80000000000001</v>
      </c>
      <c r="M38" s="107"/>
      <c r="N38" s="116">
        <v>759.6</v>
      </c>
      <c r="O38" s="116"/>
      <c r="P38" s="116"/>
      <c r="Q38" s="116"/>
      <c r="R38" s="116"/>
      <c r="S38" s="116">
        <v>29.2</v>
      </c>
      <c r="T38" s="120">
        <v>14.2</v>
      </c>
      <c r="U38" s="107">
        <v>25.8</v>
      </c>
      <c r="V38" s="118"/>
      <c r="W38" s="121">
        <v>312.7</v>
      </c>
      <c r="X38" s="117"/>
      <c r="Y38" s="121">
        <v>1.8</v>
      </c>
      <c r="Z38" s="119">
        <v>254</v>
      </c>
      <c r="AA38" s="156">
        <f t="shared" si="3"/>
        <v>6035.2000000000016</v>
      </c>
      <c r="AB38" s="178">
        <f t="shared" si="4"/>
        <v>2159.5</v>
      </c>
    </row>
    <row r="39" spans="1:28" ht="18.75" customHeight="1" thickBot="1" x14ac:dyDescent="0.25">
      <c r="A39" s="215"/>
      <c r="B39" s="216"/>
      <c r="C39" s="158">
        <f>SUM(C27:C38)</f>
        <v>111314.8</v>
      </c>
      <c r="D39" s="158">
        <f t="shared" ref="D39:Z39" si="5">SUM(D27:D38)</f>
        <v>3245.8</v>
      </c>
      <c r="E39" s="158">
        <f t="shared" si="5"/>
        <v>300</v>
      </c>
      <c r="F39" s="158">
        <f t="shared" si="5"/>
        <v>61377.100000000013</v>
      </c>
      <c r="G39" s="158">
        <f t="shared" si="5"/>
        <v>8114.3000000000011</v>
      </c>
      <c r="H39" s="158">
        <f t="shared" si="5"/>
        <v>7021</v>
      </c>
      <c r="I39" s="158">
        <f t="shared" si="5"/>
        <v>590</v>
      </c>
      <c r="J39" s="158">
        <f t="shared" si="5"/>
        <v>5603.4</v>
      </c>
      <c r="K39" s="158">
        <f t="shared" si="5"/>
        <v>289.39999999999998</v>
      </c>
      <c r="L39" s="158">
        <f t="shared" si="5"/>
        <v>12036.9</v>
      </c>
      <c r="M39" s="158">
        <f t="shared" si="5"/>
        <v>1203.5</v>
      </c>
      <c r="N39" s="158">
        <f t="shared" si="5"/>
        <v>16242.800000000001</v>
      </c>
      <c r="O39" s="158">
        <f t="shared" si="5"/>
        <v>67.900000000000006</v>
      </c>
      <c r="P39" s="158">
        <f t="shared" si="5"/>
        <v>270.60000000000002</v>
      </c>
      <c r="Q39" s="158">
        <f t="shared" si="5"/>
        <v>623.89999999999986</v>
      </c>
      <c r="R39" s="158">
        <f t="shared" si="5"/>
        <v>1671.7</v>
      </c>
      <c r="S39" s="158">
        <f t="shared" si="5"/>
        <v>542.80000000000007</v>
      </c>
      <c r="T39" s="158">
        <f t="shared" si="5"/>
        <v>1169.8</v>
      </c>
      <c r="U39" s="158">
        <f t="shared" si="5"/>
        <v>3787.8</v>
      </c>
      <c r="V39" s="158">
        <f>V35</f>
        <v>692.9</v>
      </c>
      <c r="W39" s="158">
        <f t="shared" si="5"/>
        <v>312.7</v>
      </c>
      <c r="X39" s="158">
        <f t="shared" si="5"/>
        <v>1542</v>
      </c>
      <c r="Y39" s="158">
        <f>SUM(Y27:Y38)</f>
        <v>35905.300000000003</v>
      </c>
      <c r="Z39" s="158">
        <f t="shared" si="5"/>
        <v>1009.8</v>
      </c>
      <c r="AA39" s="157">
        <f>SUM(AA27:AA38)</f>
        <v>274936.2</v>
      </c>
      <c r="AB39" s="179"/>
    </row>
    <row r="40" spans="1:28" ht="14.25" customHeight="1" x14ac:dyDescent="0.25">
      <c r="A40" s="13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5"/>
    </row>
    <row r="41" spans="1:28" ht="15.75" thickBot="1" x14ac:dyDescent="0.3"/>
    <row r="42" spans="1:28" ht="16.5" customHeight="1" thickBot="1" x14ac:dyDescent="0.25">
      <c r="A42" s="205" t="s">
        <v>0</v>
      </c>
      <c r="B42" s="208" t="s">
        <v>1</v>
      </c>
      <c r="C42" s="211" t="s">
        <v>65</v>
      </c>
      <c r="D42" s="212"/>
      <c r="E42" s="212"/>
      <c r="F42" s="212"/>
      <c r="G42" s="212"/>
      <c r="H42" s="212"/>
      <c r="I42" s="212"/>
      <c r="J42" s="213"/>
      <c r="K42" s="213"/>
      <c r="L42" s="213"/>
      <c r="M42" s="214"/>
      <c r="N42" s="138"/>
      <c r="O42" s="138"/>
      <c r="P42" s="138"/>
      <c r="Q42" s="138"/>
      <c r="R42" s="138"/>
      <c r="S42" s="138"/>
      <c r="T42" s="138"/>
      <c r="U42" s="139"/>
      <c r="V42" s="177"/>
      <c r="W42" s="140"/>
      <c r="X42" s="139"/>
      <c r="Y42" s="139"/>
      <c r="Z42" s="141"/>
      <c r="AA42" s="142" t="s">
        <v>56</v>
      </c>
    </row>
    <row r="43" spans="1:28" ht="16.5" customHeight="1" thickBot="1" x14ac:dyDescent="0.25">
      <c r="A43" s="206"/>
      <c r="B43" s="209"/>
      <c r="C43" s="192" t="s">
        <v>49</v>
      </c>
      <c r="D43" s="193"/>
      <c r="E43" s="193"/>
      <c r="F43" s="194"/>
      <c r="G43" s="194"/>
      <c r="H43" s="194"/>
      <c r="I43" s="194"/>
      <c r="J43" s="194"/>
      <c r="K43" s="194"/>
      <c r="L43" s="194"/>
      <c r="M43" s="192" t="s">
        <v>50</v>
      </c>
      <c r="N43" s="194"/>
      <c r="O43" s="194"/>
      <c r="P43" s="194"/>
      <c r="Q43" s="194"/>
      <c r="R43" s="194"/>
      <c r="S43" s="194"/>
      <c r="T43" s="195"/>
      <c r="U43" s="192" t="s">
        <v>51</v>
      </c>
      <c r="V43" s="193"/>
      <c r="W43" s="194"/>
      <c r="X43" s="194"/>
      <c r="Y43" s="194"/>
      <c r="Z43" s="195"/>
      <c r="AA43" s="143"/>
    </row>
    <row r="44" spans="1:28" ht="13.5" thickBot="1" x14ac:dyDescent="0.25">
      <c r="A44" s="207"/>
      <c r="B44" s="223"/>
      <c r="C44" s="144" t="s">
        <v>2</v>
      </c>
      <c r="D44" s="145" t="s">
        <v>53</v>
      </c>
      <c r="E44" s="145" t="s">
        <v>54</v>
      </c>
      <c r="F44" s="145" t="s">
        <v>23</v>
      </c>
      <c r="G44" s="145" t="s">
        <v>21</v>
      </c>
      <c r="H44" s="145" t="s">
        <v>17</v>
      </c>
      <c r="I44" s="145" t="s">
        <v>19</v>
      </c>
      <c r="J44" s="146" t="s">
        <v>28</v>
      </c>
      <c r="K44" s="147" t="s">
        <v>46</v>
      </c>
      <c r="L44" s="148" t="s">
        <v>45</v>
      </c>
      <c r="M44" s="144" t="s">
        <v>29</v>
      </c>
      <c r="N44" s="145" t="s">
        <v>16</v>
      </c>
      <c r="O44" s="145" t="s">
        <v>59</v>
      </c>
      <c r="P44" s="145" t="s">
        <v>57</v>
      </c>
      <c r="Q44" s="145" t="s">
        <v>18</v>
      </c>
      <c r="R44" s="145" t="s">
        <v>48</v>
      </c>
      <c r="S44" s="145" t="s">
        <v>20</v>
      </c>
      <c r="T44" s="149" t="s">
        <v>42</v>
      </c>
      <c r="U44" s="146" t="s">
        <v>24</v>
      </c>
      <c r="V44" s="147" t="s">
        <v>62</v>
      </c>
      <c r="W44" s="151" t="s">
        <v>27</v>
      </c>
      <c r="X44" s="147" t="s">
        <v>26</v>
      </c>
      <c r="Y44" s="147" t="s">
        <v>47</v>
      </c>
      <c r="Z44" s="148" t="s">
        <v>25</v>
      </c>
      <c r="AA44" s="152" t="s">
        <v>22</v>
      </c>
    </row>
    <row r="45" spans="1:28" ht="18" customHeight="1" x14ac:dyDescent="0.2">
      <c r="A45" s="84" t="s">
        <v>3</v>
      </c>
      <c r="B45" s="106" t="s">
        <v>30</v>
      </c>
      <c r="C45" s="95">
        <v>752.3</v>
      </c>
      <c r="D45" s="96"/>
      <c r="E45" s="96"/>
      <c r="F45" s="96"/>
      <c r="G45" s="96"/>
      <c r="H45" s="96"/>
      <c r="I45" s="96"/>
      <c r="J45" s="97"/>
      <c r="K45" s="98"/>
      <c r="L45" s="99"/>
      <c r="M45" s="95"/>
      <c r="N45" s="96"/>
      <c r="O45" s="96"/>
      <c r="P45" s="96"/>
      <c r="Q45" s="96"/>
      <c r="R45" s="96"/>
      <c r="S45" s="96"/>
      <c r="T45" s="100"/>
      <c r="U45" s="96"/>
      <c r="V45" s="98"/>
      <c r="W45" s="101"/>
      <c r="X45" s="97"/>
      <c r="Y45" s="101">
        <v>119</v>
      </c>
      <c r="Z45" s="99"/>
      <c r="AA45" s="153">
        <f t="shared" ref="AA45:AA56" si="6">SUM(C45:Z45)</f>
        <v>871.3</v>
      </c>
    </row>
    <row r="46" spans="1:28" ht="18" customHeight="1" x14ac:dyDescent="0.2">
      <c r="A46" s="85" t="s">
        <v>4</v>
      </c>
      <c r="B46" s="65" t="s">
        <v>63</v>
      </c>
      <c r="C46" s="28">
        <v>1109.3</v>
      </c>
      <c r="D46" s="29"/>
      <c r="E46" s="29"/>
      <c r="F46" s="29"/>
      <c r="G46" s="29"/>
      <c r="H46" s="29"/>
      <c r="I46" s="29"/>
      <c r="J46" s="30"/>
      <c r="K46" s="31"/>
      <c r="L46" s="32"/>
      <c r="M46" s="28"/>
      <c r="N46" s="29"/>
      <c r="O46" s="29"/>
      <c r="P46" s="29"/>
      <c r="Q46" s="29"/>
      <c r="R46" s="29"/>
      <c r="S46" s="29"/>
      <c r="T46" s="33"/>
      <c r="U46" s="29"/>
      <c r="V46" s="31"/>
      <c r="W46" s="34"/>
      <c r="X46" s="30"/>
      <c r="Y46" s="35"/>
      <c r="Z46" s="32"/>
      <c r="AA46" s="154">
        <f t="shared" si="6"/>
        <v>1109.3</v>
      </c>
    </row>
    <row r="47" spans="1:28" ht="18" customHeight="1" x14ac:dyDescent="0.2">
      <c r="A47" s="85" t="s">
        <v>5</v>
      </c>
      <c r="B47" s="65" t="s">
        <v>32</v>
      </c>
      <c r="C47" s="86">
        <f>12775.9+29</f>
        <v>12804.9</v>
      </c>
      <c r="D47" s="87"/>
      <c r="E47" s="87"/>
      <c r="F47" s="94">
        <v>581.1</v>
      </c>
      <c r="G47" s="87">
        <v>200</v>
      </c>
      <c r="H47" s="87"/>
      <c r="I47" s="87"/>
      <c r="J47" s="88"/>
      <c r="K47" s="89"/>
      <c r="L47" s="90"/>
      <c r="M47" s="91"/>
      <c r="N47" s="87"/>
      <c r="O47" s="87"/>
      <c r="P47" s="93"/>
      <c r="Q47" s="87"/>
      <c r="R47" s="87"/>
      <c r="S47" s="87"/>
      <c r="T47" s="92"/>
      <c r="U47" s="87">
        <v>168.4</v>
      </c>
      <c r="V47" s="89"/>
      <c r="W47" s="93"/>
      <c r="X47" s="88"/>
      <c r="Y47" s="93"/>
      <c r="Z47" s="90"/>
      <c r="AA47" s="154">
        <f t="shared" si="6"/>
        <v>13754.4</v>
      </c>
    </row>
    <row r="48" spans="1:28" ht="18" customHeight="1" x14ac:dyDescent="0.2">
      <c r="A48" s="85" t="s">
        <v>7</v>
      </c>
      <c r="B48" s="65" t="s">
        <v>34</v>
      </c>
      <c r="C48" s="37">
        <v>1275.5</v>
      </c>
      <c r="D48" s="38"/>
      <c r="E48" s="38"/>
      <c r="F48" s="38">
        <v>28.2</v>
      </c>
      <c r="G48" s="38"/>
      <c r="H48" s="38">
        <v>4900.3999999999996</v>
      </c>
      <c r="I48" s="38">
        <v>643.20000000000005</v>
      </c>
      <c r="J48" s="39"/>
      <c r="K48" s="40"/>
      <c r="L48" s="41">
        <v>320.2</v>
      </c>
      <c r="M48" s="37"/>
      <c r="N48" s="38"/>
      <c r="O48" s="38"/>
      <c r="P48" s="34"/>
      <c r="Q48" s="38">
        <v>509.4</v>
      </c>
      <c r="R48" s="38"/>
      <c r="S48" s="38">
        <v>104</v>
      </c>
      <c r="T48" s="42"/>
      <c r="U48" s="38"/>
      <c r="V48" s="40"/>
      <c r="W48" s="34"/>
      <c r="X48" s="39"/>
      <c r="Y48" s="34"/>
      <c r="Z48" s="41">
        <v>87</v>
      </c>
      <c r="AA48" s="154">
        <f t="shared" si="6"/>
        <v>7867.8999999999987</v>
      </c>
    </row>
    <row r="49" spans="1:27" ht="18.75" customHeight="1" x14ac:dyDescent="0.2">
      <c r="A49" s="85" t="s">
        <v>8</v>
      </c>
      <c r="B49" s="66" t="s">
        <v>35</v>
      </c>
      <c r="C49" s="37">
        <v>15938.4</v>
      </c>
      <c r="D49" s="38"/>
      <c r="E49" s="38"/>
      <c r="F49" s="38"/>
      <c r="G49" s="38"/>
      <c r="H49" s="38">
        <v>1218</v>
      </c>
      <c r="I49" s="38"/>
      <c r="J49" s="43">
        <v>5453.3</v>
      </c>
      <c r="K49" s="40"/>
      <c r="L49" s="41">
        <v>430.2</v>
      </c>
      <c r="M49" s="37"/>
      <c r="N49" s="38"/>
      <c r="O49" s="34"/>
      <c r="P49" s="34"/>
      <c r="Q49" s="38">
        <v>31.3</v>
      </c>
      <c r="R49" s="38"/>
      <c r="S49" s="38"/>
      <c r="T49" s="42"/>
      <c r="U49" s="38">
        <v>2274.6</v>
      </c>
      <c r="V49" s="40"/>
      <c r="W49" s="34"/>
      <c r="X49" s="39"/>
      <c r="Y49" s="34">
        <f>6350+5000</f>
        <v>11350</v>
      </c>
      <c r="Z49" s="41">
        <v>114.2</v>
      </c>
      <c r="AA49" s="154">
        <f t="shared" si="6"/>
        <v>36810</v>
      </c>
    </row>
    <row r="50" spans="1:27" ht="25.5" customHeight="1" x14ac:dyDescent="0.2">
      <c r="A50" s="102" t="s">
        <v>9</v>
      </c>
      <c r="B50" s="66" t="s">
        <v>36</v>
      </c>
      <c r="C50" s="37">
        <v>16269</v>
      </c>
      <c r="D50" s="38"/>
      <c r="E50" s="38"/>
      <c r="F50" s="38">
        <v>354.3</v>
      </c>
      <c r="G50" s="38">
        <v>35.700000000000003</v>
      </c>
      <c r="H50" s="38"/>
      <c r="I50" s="38"/>
      <c r="J50" s="39"/>
      <c r="K50" s="40"/>
      <c r="L50" s="41">
        <v>4014.7</v>
      </c>
      <c r="M50" s="37"/>
      <c r="N50" s="38"/>
      <c r="O50" s="38"/>
      <c r="P50" s="34"/>
      <c r="Q50" s="38"/>
      <c r="R50" s="38"/>
      <c r="S50" s="38"/>
      <c r="T50" s="42"/>
      <c r="U50" s="38">
        <v>3362.8</v>
      </c>
      <c r="V50" s="40"/>
      <c r="W50" s="34"/>
      <c r="X50" s="39"/>
      <c r="Y50" s="34">
        <v>296.7</v>
      </c>
      <c r="Z50" s="41"/>
      <c r="AA50" s="154">
        <f t="shared" si="6"/>
        <v>24333.200000000001</v>
      </c>
    </row>
    <row r="51" spans="1:27" ht="18" customHeight="1" x14ac:dyDescent="0.2">
      <c r="A51" s="85" t="s">
        <v>10</v>
      </c>
      <c r="B51" s="66" t="s">
        <v>44</v>
      </c>
      <c r="C51" s="36">
        <v>7187.4</v>
      </c>
      <c r="D51" s="45"/>
      <c r="E51" s="45"/>
      <c r="F51" s="45"/>
      <c r="G51" s="45">
        <v>453.7</v>
      </c>
      <c r="H51" s="45">
        <v>249.8</v>
      </c>
      <c r="I51" s="45"/>
      <c r="J51" s="43"/>
      <c r="K51" s="108">
        <v>17.899999999999999</v>
      </c>
      <c r="L51" s="47"/>
      <c r="M51" s="36"/>
      <c r="N51" s="45"/>
      <c r="O51" s="45"/>
      <c r="P51" s="46"/>
      <c r="Q51" s="45"/>
      <c r="R51" s="45"/>
      <c r="S51" s="45"/>
      <c r="T51" s="109"/>
      <c r="U51" s="45"/>
      <c r="V51" s="108"/>
      <c r="W51" s="46"/>
      <c r="X51" s="43"/>
      <c r="Y51" s="46">
        <v>475</v>
      </c>
      <c r="Z51" s="47">
        <v>200</v>
      </c>
      <c r="AA51" s="155">
        <f t="shared" si="6"/>
        <v>8583.7999999999993</v>
      </c>
    </row>
    <row r="52" spans="1:27" ht="18" customHeight="1" x14ac:dyDescent="0.2">
      <c r="A52" s="85" t="s">
        <v>11</v>
      </c>
      <c r="B52" s="66" t="s">
        <v>37</v>
      </c>
      <c r="C52" s="36">
        <v>1753.1</v>
      </c>
      <c r="D52" s="172"/>
      <c r="E52" s="46"/>
      <c r="F52" s="173"/>
      <c r="G52" s="45"/>
      <c r="H52" s="45"/>
      <c r="I52" s="45"/>
      <c r="J52" s="43"/>
      <c r="K52" s="108"/>
      <c r="L52" s="47"/>
      <c r="M52" s="36"/>
      <c r="N52" s="45"/>
      <c r="O52" s="45"/>
      <c r="P52" s="46"/>
      <c r="Q52" s="45"/>
      <c r="R52" s="45"/>
      <c r="S52" s="45"/>
      <c r="T52" s="109"/>
      <c r="U52" s="45"/>
      <c r="V52" s="108"/>
      <c r="W52" s="46"/>
      <c r="X52" s="43"/>
      <c r="Y52" s="50"/>
      <c r="Z52" s="52"/>
      <c r="AA52" s="155">
        <f t="shared" si="6"/>
        <v>1753.1</v>
      </c>
    </row>
    <row r="53" spans="1:27" ht="18" customHeight="1" x14ac:dyDescent="0.2">
      <c r="A53" s="85" t="s">
        <v>12</v>
      </c>
      <c r="B53" s="66" t="s">
        <v>38</v>
      </c>
      <c r="C53" s="36">
        <v>48761.3</v>
      </c>
      <c r="D53" s="45">
        <v>2900</v>
      </c>
      <c r="E53" s="45"/>
      <c r="F53" s="45">
        <v>45566.3</v>
      </c>
      <c r="G53" s="45">
        <v>5390</v>
      </c>
      <c r="H53" s="45"/>
      <c r="I53" s="45"/>
      <c r="J53" s="43"/>
      <c r="K53" s="108"/>
      <c r="L53" s="47">
        <v>801.9</v>
      </c>
      <c r="M53" s="36"/>
      <c r="N53" s="45"/>
      <c r="O53" s="45"/>
      <c r="P53" s="45"/>
      <c r="Q53" s="45"/>
      <c r="R53" s="45"/>
      <c r="S53" s="45"/>
      <c r="T53" s="109"/>
      <c r="U53" s="45">
        <v>381</v>
      </c>
      <c r="V53" s="108">
        <v>551</v>
      </c>
      <c r="W53" s="46"/>
      <c r="X53" s="43"/>
      <c r="Y53" s="46">
        <v>36</v>
      </c>
      <c r="Z53" s="52"/>
      <c r="AA53" s="155">
        <f t="shared" si="6"/>
        <v>104387.5</v>
      </c>
    </row>
    <row r="54" spans="1:27" ht="16.5" customHeight="1" x14ac:dyDescent="0.2">
      <c r="A54" s="85" t="s">
        <v>13</v>
      </c>
      <c r="B54" s="66" t="s">
        <v>39</v>
      </c>
      <c r="C54" s="48">
        <v>8395.9</v>
      </c>
      <c r="D54" s="49"/>
      <c r="E54" s="49"/>
      <c r="F54" s="49"/>
      <c r="G54" s="49">
        <v>430.8</v>
      </c>
      <c r="H54" s="49"/>
      <c r="I54" s="49"/>
      <c r="J54" s="51"/>
      <c r="K54" s="112"/>
      <c r="L54" s="52"/>
      <c r="M54" s="48"/>
      <c r="N54" s="49"/>
      <c r="O54" s="49"/>
      <c r="P54" s="49"/>
      <c r="Q54" s="49"/>
      <c r="R54" s="49"/>
      <c r="S54" s="49"/>
      <c r="T54" s="113"/>
      <c r="U54" s="49"/>
      <c r="V54" s="112"/>
      <c r="W54" s="50"/>
      <c r="X54" s="51"/>
      <c r="Y54" s="50">
        <v>1135.7</v>
      </c>
      <c r="Z54" s="52"/>
      <c r="AA54" s="155">
        <f t="shared" si="6"/>
        <v>9962.4</v>
      </c>
    </row>
    <row r="55" spans="1:27" ht="18" customHeight="1" x14ac:dyDescent="0.2">
      <c r="A55" s="85" t="s">
        <v>14</v>
      </c>
      <c r="B55" s="66" t="s">
        <v>40</v>
      </c>
      <c r="C55" s="53">
        <v>11197.8</v>
      </c>
      <c r="D55" s="54"/>
      <c r="E55" s="54">
        <v>70</v>
      </c>
      <c r="F55" s="54">
        <v>6170.6</v>
      </c>
      <c r="G55" s="54">
        <v>1656.4</v>
      </c>
      <c r="H55" s="54"/>
      <c r="I55" s="54"/>
      <c r="J55" s="56"/>
      <c r="K55" s="114"/>
      <c r="L55" s="57">
        <v>113.2</v>
      </c>
      <c r="M55" s="53"/>
      <c r="N55" s="54"/>
      <c r="O55" s="54"/>
      <c r="P55" s="54"/>
      <c r="Q55" s="54"/>
      <c r="R55" s="54"/>
      <c r="S55" s="54"/>
      <c r="T55" s="115"/>
      <c r="U55" s="54">
        <v>290.39999999999998</v>
      </c>
      <c r="V55" s="114"/>
      <c r="W55" s="55"/>
      <c r="X55" s="56"/>
      <c r="Y55" s="55">
        <v>34291.699999999997</v>
      </c>
      <c r="Z55" s="57">
        <v>5</v>
      </c>
      <c r="AA55" s="156">
        <f t="shared" si="6"/>
        <v>53795.100000000006</v>
      </c>
    </row>
    <row r="56" spans="1:27" ht="18" customHeight="1" thickBot="1" x14ac:dyDescent="0.25">
      <c r="A56" s="103" t="s">
        <v>15</v>
      </c>
      <c r="B56" s="105" t="s">
        <v>41</v>
      </c>
      <c r="C56" s="107">
        <v>1987.4</v>
      </c>
      <c r="D56" s="116"/>
      <c r="E56" s="116"/>
      <c r="F56" s="116">
        <v>3529.8</v>
      </c>
      <c r="G56" s="116">
        <v>21.6</v>
      </c>
      <c r="H56" s="116"/>
      <c r="I56" s="116">
        <v>118</v>
      </c>
      <c r="J56" s="117"/>
      <c r="K56" s="118">
        <v>21.1</v>
      </c>
      <c r="L56" s="119"/>
      <c r="M56" s="107"/>
      <c r="N56" s="116"/>
      <c r="O56" s="116"/>
      <c r="P56" s="116"/>
      <c r="Q56" s="116"/>
      <c r="R56" s="116"/>
      <c r="S56" s="116"/>
      <c r="T56" s="120"/>
      <c r="U56" s="116">
        <v>15.8</v>
      </c>
      <c r="V56" s="118"/>
      <c r="W56" s="121">
        <v>312.7</v>
      </c>
      <c r="X56" s="117"/>
      <c r="Y56" s="121">
        <v>1.8</v>
      </c>
      <c r="Z56" s="119"/>
      <c r="AA56" s="156">
        <f t="shared" si="6"/>
        <v>6008.2000000000016</v>
      </c>
    </row>
    <row r="57" spans="1:27" ht="18.75" customHeight="1" thickBot="1" x14ac:dyDescent="0.25">
      <c r="A57" s="221"/>
      <c r="B57" s="222"/>
      <c r="C57" s="158">
        <f>SUM(C45:C56)</f>
        <v>127432.3</v>
      </c>
      <c r="D57" s="160">
        <f t="shared" ref="D57:K57" si="7">SUM(D45:D56)</f>
        <v>2900</v>
      </c>
      <c r="E57" s="160">
        <f t="shared" si="7"/>
        <v>70</v>
      </c>
      <c r="F57" s="160">
        <f t="shared" si="7"/>
        <v>56230.3</v>
      </c>
      <c r="G57" s="160">
        <f t="shared" si="7"/>
        <v>8188.2000000000007</v>
      </c>
      <c r="H57" s="160">
        <f t="shared" si="7"/>
        <v>6368.2</v>
      </c>
      <c r="I57" s="160">
        <f t="shared" si="7"/>
        <v>761.2</v>
      </c>
      <c r="J57" s="160">
        <f t="shared" si="7"/>
        <v>5453.3</v>
      </c>
      <c r="K57" s="160">
        <f t="shared" si="7"/>
        <v>39</v>
      </c>
      <c r="L57" s="159">
        <f t="shared" ref="L57:X57" si="8">SUM(L45:L56)</f>
        <v>5680.1999999999989</v>
      </c>
      <c r="M57" s="158">
        <f t="shared" si="8"/>
        <v>0</v>
      </c>
      <c r="N57" s="160">
        <f t="shared" si="8"/>
        <v>0</v>
      </c>
      <c r="O57" s="160">
        <f t="shared" si="8"/>
        <v>0</v>
      </c>
      <c r="P57" s="160">
        <f t="shared" si="8"/>
        <v>0</v>
      </c>
      <c r="Q57" s="160">
        <f t="shared" si="8"/>
        <v>540.69999999999993</v>
      </c>
      <c r="R57" s="160">
        <f t="shared" si="8"/>
        <v>0</v>
      </c>
      <c r="S57" s="160">
        <f t="shared" si="8"/>
        <v>104</v>
      </c>
      <c r="T57" s="159">
        <f t="shared" si="8"/>
        <v>0</v>
      </c>
      <c r="U57" s="161">
        <f t="shared" si="8"/>
        <v>6493</v>
      </c>
      <c r="V57" s="160"/>
      <c r="W57" s="160">
        <f t="shared" si="8"/>
        <v>312.7</v>
      </c>
      <c r="X57" s="160">
        <f t="shared" si="8"/>
        <v>0</v>
      </c>
      <c r="Y57" s="160">
        <f>SUM(Y45:Y56)</f>
        <v>47705.9</v>
      </c>
      <c r="Z57" s="160">
        <f t="shared" ref="Z57" si="9">SUM(Z45:Z56)</f>
        <v>406.2</v>
      </c>
      <c r="AA57" s="159">
        <f>SUM(AA45:AA56)</f>
        <v>269236.2</v>
      </c>
    </row>
    <row r="58" spans="1:27" ht="15.75" thickBot="1" x14ac:dyDescent="0.3"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4"/>
      <c r="X58" s="123"/>
      <c r="Y58" s="123"/>
      <c r="Z58" s="123"/>
      <c r="AA58" s="125"/>
    </row>
    <row r="59" spans="1:27" ht="16.5" customHeight="1" thickBot="1" x14ac:dyDescent="0.25">
      <c r="A59" s="205" t="s">
        <v>0</v>
      </c>
      <c r="B59" s="208" t="s">
        <v>1</v>
      </c>
      <c r="C59" s="211" t="s">
        <v>66</v>
      </c>
      <c r="D59" s="212"/>
      <c r="E59" s="212"/>
      <c r="F59" s="212"/>
      <c r="G59" s="212"/>
      <c r="H59" s="212"/>
      <c r="I59" s="212"/>
      <c r="J59" s="213"/>
      <c r="K59" s="213"/>
      <c r="L59" s="213"/>
      <c r="M59" s="214"/>
      <c r="N59" s="138"/>
      <c r="O59" s="138"/>
      <c r="P59" s="138"/>
      <c r="Q59" s="138"/>
      <c r="R59" s="138"/>
      <c r="S59" s="138"/>
      <c r="T59" s="138"/>
      <c r="U59" s="139"/>
      <c r="V59" s="177"/>
      <c r="W59" s="140"/>
      <c r="X59" s="139"/>
      <c r="Y59" s="139"/>
      <c r="Z59" s="141"/>
      <c r="AA59" s="162" t="s">
        <v>56</v>
      </c>
    </row>
    <row r="60" spans="1:27" ht="16.5" customHeight="1" thickBot="1" x14ac:dyDescent="0.25">
      <c r="A60" s="206"/>
      <c r="B60" s="209"/>
      <c r="C60" s="217" t="s">
        <v>49</v>
      </c>
      <c r="D60" s="218"/>
      <c r="E60" s="218"/>
      <c r="F60" s="219"/>
      <c r="G60" s="219"/>
      <c r="H60" s="219"/>
      <c r="I60" s="219"/>
      <c r="J60" s="219"/>
      <c r="K60" s="219"/>
      <c r="L60" s="219"/>
      <c r="M60" s="217" t="s">
        <v>50</v>
      </c>
      <c r="N60" s="219"/>
      <c r="O60" s="219"/>
      <c r="P60" s="219"/>
      <c r="Q60" s="219"/>
      <c r="R60" s="219"/>
      <c r="S60" s="219"/>
      <c r="T60" s="220"/>
      <c r="U60" s="217" t="s">
        <v>51</v>
      </c>
      <c r="V60" s="218"/>
      <c r="W60" s="219"/>
      <c r="X60" s="219"/>
      <c r="Y60" s="219"/>
      <c r="Z60" s="220"/>
      <c r="AA60" s="163"/>
    </row>
    <row r="61" spans="1:27" ht="13.5" thickBot="1" x14ac:dyDescent="0.25">
      <c r="A61" s="207"/>
      <c r="B61" s="210"/>
      <c r="C61" s="164" t="s">
        <v>2</v>
      </c>
      <c r="D61" s="165" t="s">
        <v>53</v>
      </c>
      <c r="E61" s="165" t="s">
        <v>54</v>
      </c>
      <c r="F61" s="165" t="s">
        <v>23</v>
      </c>
      <c r="G61" s="165" t="s">
        <v>21</v>
      </c>
      <c r="H61" s="165" t="s">
        <v>17</v>
      </c>
      <c r="I61" s="165" t="s">
        <v>19</v>
      </c>
      <c r="J61" s="138" t="s">
        <v>28</v>
      </c>
      <c r="K61" s="166" t="s">
        <v>46</v>
      </c>
      <c r="L61" s="167" t="s">
        <v>45</v>
      </c>
      <c r="M61" s="164" t="s">
        <v>29</v>
      </c>
      <c r="N61" s="165" t="s">
        <v>16</v>
      </c>
      <c r="O61" s="165" t="s">
        <v>59</v>
      </c>
      <c r="P61" s="165" t="s">
        <v>57</v>
      </c>
      <c r="Q61" s="165" t="s">
        <v>18</v>
      </c>
      <c r="R61" s="165" t="s">
        <v>48</v>
      </c>
      <c r="S61" s="165" t="s">
        <v>20</v>
      </c>
      <c r="T61" s="168" t="s">
        <v>42</v>
      </c>
      <c r="U61" s="138" t="s">
        <v>24</v>
      </c>
      <c r="V61" s="166" t="s">
        <v>62</v>
      </c>
      <c r="W61" s="169" t="s">
        <v>27</v>
      </c>
      <c r="X61" s="166" t="s">
        <v>26</v>
      </c>
      <c r="Y61" s="166" t="s">
        <v>47</v>
      </c>
      <c r="Z61" s="167" t="s">
        <v>25</v>
      </c>
      <c r="AA61" s="170" t="s">
        <v>22</v>
      </c>
    </row>
    <row r="62" spans="1:27" ht="18" customHeight="1" x14ac:dyDescent="0.2">
      <c r="A62" s="84" t="s">
        <v>3</v>
      </c>
      <c r="B62" s="61" t="s">
        <v>30</v>
      </c>
      <c r="C62" s="126">
        <v>776.2</v>
      </c>
      <c r="D62" s="127"/>
      <c r="E62" s="127"/>
      <c r="F62" s="127"/>
      <c r="G62" s="127"/>
      <c r="H62" s="127"/>
      <c r="I62" s="127"/>
      <c r="J62" s="128"/>
      <c r="K62" s="129"/>
      <c r="L62" s="130"/>
      <c r="M62" s="131"/>
      <c r="N62" s="132"/>
      <c r="O62" s="132"/>
      <c r="P62" s="132"/>
      <c r="Q62" s="132"/>
      <c r="R62" s="132"/>
      <c r="S62" s="132"/>
      <c r="T62" s="133"/>
      <c r="U62" s="132"/>
      <c r="V62" s="129"/>
      <c r="W62" s="134"/>
      <c r="X62" s="135"/>
      <c r="Y62" s="134"/>
      <c r="Z62" s="136"/>
      <c r="AA62" s="171">
        <f t="shared" ref="AA62:AA73" si="10">SUM(C62:Z62)</f>
        <v>776.2</v>
      </c>
    </row>
    <row r="63" spans="1:27" ht="18" customHeight="1" x14ac:dyDescent="0.2">
      <c r="A63" s="85" t="s">
        <v>4</v>
      </c>
      <c r="B63" s="65" t="s">
        <v>63</v>
      </c>
      <c r="C63" s="36">
        <v>1193.5</v>
      </c>
      <c r="D63" s="45"/>
      <c r="E63" s="45"/>
      <c r="F63" s="45"/>
      <c r="G63" s="45"/>
      <c r="H63" s="45"/>
      <c r="I63" s="45"/>
      <c r="J63" s="43"/>
      <c r="K63" s="108"/>
      <c r="L63" s="47"/>
      <c r="M63" s="36"/>
      <c r="N63" s="45"/>
      <c r="O63" s="45"/>
      <c r="P63" s="45"/>
      <c r="Q63" s="45"/>
      <c r="R63" s="45"/>
      <c r="S63" s="45"/>
      <c r="T63" s="109"/>
      <c r="U63" s="45"/>
      <c r="V63" s="108"/>
      <c r="W63" s="46"/>
      <c r="X63" s="43"/>
      <c r="Y63" s="46"/>
      <c r="Z63" s="52"/>
      <c r="AA63" s="155">
        <f t="shared" si="10"/>
        <v>1193.5</v>
      </c>
    </row>
    <row r="64" spans="1:27" ht="18" customHeight="1" x14ac:dyDescent="0.2">
      <c r="A64" s="85" t="s">
        <v>5</v>
      </c>
      <c r="B64" s="65" t="s">
        <v>32</v>
      </c>
      <c r="C64" s="36">
        <f>13724.7+29</f>
        <v>13753.7</v>
      </c>
      <c r="D64" s="45"/>
      <c r="E64" s="45"/>
      <c r="F64" s="45">
        <v>581.21</v>
      </c>
      <c r="G64" s="45">
        <v>200</v>
      </c>
      <c r="H64" s="45"/>
      <c r="I64" s="45"/>
      <c r="J64" s="43"/>
      <c r="K64" s="108"/>
      <c r="L64" s="47"/>
      <c r="M64" s="36"/>
      <c r="N64" s="45"/>
      <c r="O64" s="45"/>
      <c r="P64" s="46"/>
      <c r="Q64" s="45"/>
      <c r="R64" s="45"/>
      <c r="S64" s="45"/>
      <c r="T64" s="109"/>
      <c r="U64" s="45">
        <v>113.8</v>
      </c>
      <c r="V64" s="108"/>
      <c r="W64" s="46"/>
      <c r="X64" s="43"/>
      <c r="Y64" s="46"/>
      <c r="Z64" s="137"/>
      <c r="AA64" s="155">
        <f t="shared" si="10"/>
        <v>14648.71</v>
      </c>
    </row>
    <row r="65" spans="1:27" ht="18" customHeight="1" x14ac:dyDescent="0.2">
      <c r="A65" s="85" t="s">
        <v>7</v>
      </c>
      <c r="B65" s="66" t="s">
        <v>34</v>
      </c>
      <c r="C65" s="36">
        <v>526.9</v>
      </c>
      <c r="D65" s="45"/>
      <c r="E65" s="45"/>
      <c r="F65" s="45">
        <v>0.2</v>
      </c>
      <c r="G65" s="45"/>
      <c r="H65" s="45">
        <v>4900.3999999999996</v>
      </c>
      <c r="I65" s="45">
        <v>682.2</v>
      </c>
      <c r="J65" s="43"/>
      <c r="K65" s="108"/>
      <c r="L65" s="47">
        <v>2</v>
      </c>
      <c r="M65" s="36"/>
      <c r="N65" s="45"/>
      <c r="O65" s="45"/>
      <c r="P65" s="46"/>
      <c r="Q65" s="45">
        <v>16.2</v>
      </c>
      <c r="R65" s="45"/>
      <c r="S65" s="45">
        <v>104</v>
      </c>
      <c r="T65" s="109"/>
      <c r="U65" s="45"/>
      <c r="V65" s="108"/>
      <c r="W65" s="46"/>
      <c r="X65" s="43"/>
      <c r="Y65" s="46"/>
      <c r="Z65" s="47"/>
      <c r="AA65" s="155">
        <f t="shared" si="10"/>
        <v>6231.9</v>
      </c>
    </row>
    <row r="66" spans="1:27" ht="18.75" customHeight="1" x14ac:dyDescent="0.2">
      <c r="A66" s="85" t="s">
        <v>8</v>
      </c>
      <c r="B66" s="66" t="s">
        <v>35</v>
      </c>
      <c r="C66" s="36">
        <v>12027.6</v>
      </c>
      <c r="D66" s="45"/>
      <c r="E66" s="45"/>
      <c r="F66" s="45"/>
      <c r="G66" s="45"/>
      <c r="H66" s="45">
        <v>1483.6</v>
      </c>
      <c r="I66" s="45"/>
      <c r="J66" s="43">
        <v>5667.9</v>
      </c>
      <c r="K66" s="108"/>
      <c r="L66" s="47"/>
      <c r="M66" s="36"/>
      <c r="N66" s="45"/>
      <c r="O66" s="46"/>
      <c r="P66" s="46"/>
      <c r="Q66" s="45">
        <v>31.3</v>
      </c>
      <c r="R66" s="45"/>
      <c r="S66" s="45"/>
      <c r="T66" s="109"/>
      <c r="U66" s="45">
        <v>1339.6</v>
      </c>
      <c r="V66" s="108"/>
      <c r="W66" s="46"/>
      <c r="X66" s="43"/>
      <c r="Y66" s="46">
        <v>13015.1</v>
      </c>
      <c r="Z66" s="47">
        <v>60</v>
      </c>
      <c r="AA66" s="155">
        <f t="shared" si="10"/>
        <v>33625.1</v>
      </c>
    </row>
    <row r="67" spans="1:27" ht="25.5" customHeight="1" x14ac:dyDescent="0.2">
      <c r="A67" s="102" t="s">
        <v>9</v>
      </c>
      <c r="B67" s="66" t="s">
        <v>36</v>
      </c>
      <c r="C67" s="36">
        <v>18071.3</v>
      </c>
      <c r="D67" s="45">
        <v>2000</v>
      </c>
      <c r="E67" s="45"/>
      <c r="F67" s="45">
        <v>85.8</v>
      </c>
      <c r="G67" s="45">
        <v>35.700000000000003</v>
      </c>
      <c r="H67" s="45">
        <v>1000</v>
      </c>
      <c r="I67" s="45"/>
      <c r="J67" s="43"/>
      <c r="K67" s="108"/>
      <c r="L67" s="47">
        <v>972.6</v>
      </c>
      <c r="M67" s="36"/>
      <c r="N67" s="45"/>
      <c r="O67" s="45"/>
      <c r="P67" s="46"/>
      <c r="Q67" s="45"/>
      <c r="R67" s="45"/>
      <c r="S67" s="45"/>
      <c r="T67" s="109"/>
      <c r="U67" s="45">
        <v>2475.6999999999998</v>
      </c>
      <c r="V67" s="108"/>
      <c r="W67" s="46"/>
      <c r="X67" s="43"/>
      <c r="Y67" s="46">
        <v>218.5</v>
      </c>
      <c r="Z67" s="47"/>
      <c r="AA67" s="155">
        <f t="shared" si="10"/>
        <v>24859.599999999999</v>
      </c>
    </row>
    <row r="68" spans="1:27" ht="18" customHeight="1" x14ac:dyDescent="0.2">
      <c r="A68" s="102" t="s">
        <v>10</v>
      </c>
      <c r="B68" s="66" t="s">
        <v>44</v>
      </c>
      <c r="C68" s="36">
        <v>5913.7</v>
      </c>
      <c r="D68" s="45"/>
      <c r="E68" s="45"/>
      <c r="F68" s="45"/>
      <c r="G68" s="45">
        <v>459.7</v>
      </c>
      <c r="H68" s="45">
        <v>249.8</v>
      </c>
      <c r="I68" s="45"/>
      <c r="J68" s="43"/>
      <c r="K68" s="108"/>
      <c r="L68" s="47"/>
      <c r="M68" s="36"/>
      <c r="N68" s="45"/>
      <c r="O68" s="45"/>
      <c r="P68" s="46"/>
      <c r="Q68" s="45"/>
      <c r="R68" s="45"/>
      <c r="S68" s="45"/>
      <c r="T68" s="109"/>
      <c r="U68" s="45"/>
      <c r="V68" s="108"/>
      <c r="W68" s="46"/>
      <c r="X68" s="43"/>
      <c r="Y68" s="46"/>
      <c r="Z68" s="47"/>
      <c r="AA68" s="155">
        <f t="shared" si="10"/>
        <v>6623.2</v>
      </c>
    </row>
    <row r="69" spans="1:27" ht="18" customHeight="1" x14ac:dyDescent="0.2">
      <c r="A69" s="85" t="s">
        <v>11</v>
      </c>
      <c r="B69" s="66" t="s">
        <v>37</v>
      </c>
      <c r="C69" s="48">
        <v>432.9</v>
      </c>
      <c r="D69" s="122"/>
      <c r="E69" s="50"/>
      <c r="F69" s="111"/>
      <c r="G69" s="49"/>
      <c r="H69" s="49"/>
      <c r="I69" s="49"/>
      <c r="J69" s="51"/>
      <c r="K69" s="112"/>
      <c r="L69" s="52"/>
      <c r="M69" s="48"/>
      <c r="N69" s="49"/>
      <c r="O69" s="49"/>
      <c r="P69" s="50"/>
      <c r="Q69" s="49"/>
      <c r="R69" s="49"/>
      <c r="S69" s="49"/>
      <c r="T69" s="113"/>
      <c r="U69" s="49"/>
      <c r="V69" s="112"/>
      <c r="W69" s="50"/>
      <c r="X69" s="51"/>
      <c r="Y69" s="50"/>
      <c r="Z69" s="52"/>
      <c r="AA69" s="155">
        <f t="shared" si="10"/>
        <v>432.9</v>
      </c>
    </row>
    <row r="70" spans="1:27" ht="18" customHeight="1" x14ac:dyDescent="0.2">
      <c r="A70" s="85" t="s">
        <v>12</v>
      </c>
      <c r="B70" s="66" t="s">
        <v>38</v>
      </c>
      <c r="C70" s="48">
        <v>46939</v>
      </c>
      <c r="D70" s="49"/>
      <c r="E70" s="49"/>
      <c r="F70" s="49">
        <v>45565.4</v>
      </c>
      <c r="G70" s="49">
        <v>5390</v>
      </c>
      <c r="H70" s="49"/>
      <c r="I70" s="49"/>
      <c r="J70" s="51"/>
      <c r="K70" s="112"/>
      <c r="L70" s="52">
        <v>730.3</v>
      </c>
      <c r="M70" s="48"/>
      <c r="N70" s="49"/>
      <c r="O70" s="49"/>
      <c r="P70" s="49"/>
      <c r="Q70" s="49"/>
      <c r="R70" s="49"/>
      <c r="S70" s="49"/>
      <c r="T70" s="113"/>
      <c r="U70" s="49"/>
      <c r="V70" s="112"/>
      <c r="W70" s="50"/>
      <c r="X70" s="51"/>
      <c r="Y70" s="50">
        <v>36</v>
      </c>
      <c r="Z70" s="52"/>
      <c r="AA70" s="155">
        <f t="shared" si="10"/>
        <v>98660.7</v>
      </c>
    </row>
    <row r="71" spans="1:27" ht="16.5" customHeight="1" x14ac:dyDescent="0.2">
      <c r="A71" s="85" t="s">
        <v>13</v>
      </c>
      <c r="B71" s="66" t="s">
        <v>39</v>
      </c>
      <c r="C71" s="48">
        <v>8641</v>
      </c>
      <c r="D71" s="49"/>
      <c r="E71" s="49"/>
      <c r="F71" s="49"/>
      <c r="G71" s="49">
        <v>430.8</v>
      </c>
      <c r="H71" s="49"/>
      <c r="I71" s="49"/>
      <c r="J71" s="51"/>
      <c r="K71" s="112"/>
      <c r="L71" s="52"/>
      <c r="M71" s="48"/>
      <c r="N71" s="49"/>
      <c r="O71" s="49"/>
      <c r="P71" s="49"/>
      <c r="Q71" s="49"/>
      <c r="R71" s="49"/>
      <c r="S71" s="49"/>
      <c r="T71" s="113"/>
      <c r="U71" s="49"/>
      <c r="V71" s="112"/>
      <c r="W71" s="50"/>
      <c r="X71" s="51"/>
      <c r="Y71" s="50">
        <v>735.1</v>
      </c>
      <c r="Z71" s="52"/>
      <c r="AA71" s="155">
        <f t="shared" si="10"/>
        <v>9806.9</v>
      </c>
    </row>
    <row r="72" spans="1:27" ht="18" customHeight="1" x14ac:dyDescent="0.2">
      <c r="A72" s="85" t="s">
        <v>14</v>
      </c>
      <c r="B72" s="66" t="s">
        <v>40</v>
      </c>
      <c r="C72" s="53">
        <v>11512.3</v>
      </c>
      <c r="D72" s="54"/>
      <c r="E72" s="54"/>
      <c r="F72" s="54">
        <v>6170.6</v>
      </c>
      <c r="G72" s="54">
        <v>1666.4</v>
      </c>
      <c r="H72" s="54"/>
      <c r="I72" s="54"/>
      <c r="J72" s="56"/>
      <c r="K72" s="114"/>
      <c r="L72" s="57"/>
      <c r="M72" s="53"/>
      <c r="N72" s="54"/>
      <c r="O72" s="54"/>
      <c r="P72" s="54"/>
      <c r="Q72" s="54"/>
      <c r="R72" s="54"/>
      <c r="S72" s="54"/>
      <c r="T72" s="115"/>
      <c r="U72" s="54"/>
      <c r="V72" s="114"/>
      <c r="W72" s="55"/>
      <c r="X72" s="56"/>
      <c r="Y72" s="55">
        <v>34294.699999999997</v>
      </c>
      <c r="Z72" s="57">
        <v>5</v>
      </c>
      <c r="AA72" s="156">
        <f t="shared" si="10"/>
        <v>53649</v>
      </c>
    </row>
    <row r="73" spans="1:27" ht="18" customHeight="1" thickBot="1" x14ac:dyDescent="0.25">
      <c r="A73" s="103" t="s">
        <v>15</v>
      </c>
      <c r="B73" s="105" t="s">
        <v>41</v>
      </c>
      <c r="C73" s="107">
        <v>1315.2</v>
      </c>
      <c r="D73" s="116"/>
      <c r="E73" s="116"/>
      <c r="F73" s="116">
        <v>1081.8</v>
      </c>
      <c r="G73" s="116">
        <v>22.1</v>
      </c>
      <c r="H73" s="116"/>
      <c r="I73" s="116">
        <v>118</v>
      </c>
      <c r="J73" s="117"/>
      <c r="K73" s="118"/>
      <c r="L73" s="119"/>
      <c r="M73" s="107"/>
      <c r="N73" s="116"/>
      <c r="O73" s="116"/>
      <c r="P73" s="116"/>
      <c r="Q73" s="116"/>
      <c r="R73" s="116"/>
      <c r="S73" s="116"/>
      <c r="T73" s="120"/>
      <c r="U73" s="116"/>
      <c r="V73" s="118"/>
      <c r="W73" s="121">
        <v>317.89999999999998</v>
      </c>
      <c r="X73" s="117"/>
      <c r="Y73" s="121"/>
      <c r="Z73" s="119">
        <v>118.9</v>
      </c>
      <c r="AA73" s="156">
        <f t="shared" si="10"/>
        <v>2973.9</v>
      </c>
    </row>
    <row r="74" spans="1:27" ht="18.75" customHeight="1" thickBot="1" x14ac:dyDescent="0.25">
      <c r="A74" s="221"/>
      <c r="B74" s="222"/>
      <c r="C74" s="158">
        <f>SUM(C62:C73)</f>
        <v>121103.29999999999</v>
      </c>
      <c r="D74" s="160">
        <f t="shared" ref="D74:K74" si="11">SUM(D62:D73)</f>
        <v>2000</v>
      </c>
      <c r="E74" s="160">
        <f t="shared" si="11"/>
        <v>0</v>
      </c>
      <c r="F74" s="160">
        <f t="shared" si="11"/>
        <v>53485.01</v>
      </c>
      <c r="G74" s="160">
        <f t="shared" si="11"/>
        <v>8204.7000000000007</v>
      </c>
      <c r="H74" s="160">
        <f t="shared" si="11"/>
        <v>7633.8</v>
      </c>
      <c r="I74" s="160">
        <f t="shared" si="11"/>
        <v>800.2</v>
      </c>
      <c r="J74" s="160">
        <f t="shared" si="11"/>
        <v>5667.9</v>
      </c>
      <c r="K74" s="160">
        <f t="shared" si="11"/>
        <v>0</v>
      </c>
      <c r="L74" s="159">
        <f t="shared" ref="L74:X74" si="12">SUM(L62:L73)</f>
        <v>1704.9</v>
      </c>
      <c r="M74" s="158">
        <f t="shared" si="12"/>
        <v>0</v>
      </c>
      <c r="N74" s="160">
        <f t="shared" si="12"/>
        <v>0</v>
      </c>
      <c r="O74" s="160">
        <f t="shared" si="12"/>
        <v>0</v>
      </c>
      <c r="P74" s="160">
        <f t="shared" si="12"/>
        <v>0</v>
      </c>
      <c r="Q74" s="160">
        <f t="shared" si="12"/>
        <v>47.5</v>
      </c>
      <c r="R74" s="160">
        <f t="shared" si="12"/>
        <v>0</v>
      </c>
      <c r="S74" s="160">
        <f t="shared" si="12"/>
        <v>104</v>
      </c>
      <c r="T74" s="159">
        <f t="shared" si="12"/>
        <v>0</v>
      </c>
      <c r="U74" s="161">
        <f t="shared" si="12"/>
        <v>3929.0999999999995</v>
      </c>
      <c r="V74" s="160"/>
      <c r="W74" s="160">
        <f t="shared" si="12"/>
        <v>317.89999999999998</v>
      </c>
      <c r="X74" s="160">
        <f t="shared" si="12"/>
        <v>0</v>
      </c>
      <c r="Y74" s="160">
        <f>SUM(Y62:Y73)</f>
        <v>48299.399999999994</v>
      </c>
      <c r="Z74" s="160">
        <f t="shared" ref="Z74" si="13">SUM(Z62:Z73)</f>
        <v>183.9</v>
      </c>
      <c r="AA74" s="159">
        <f>SUM(AA62:AA73)</f>
        <v>253481.61</v>
      </c>
    </row>
    <row r="76" spans="1:27" x14ac:dyDescent="0.25">
      <c r="D76" s="4"/>
    </row>
    <row r="79" spans="1:27" x14ac:dyDescent="0.25">
      <c r="K79" s="3" t="s">
        <v>64</v>
      </c>
    </row>
  </sheetData>
  <mergeCells count="30">
    <mergeCell ref="A74:B74"/>
    <mergeCell ref="A59:A61"/>
    <mergeCell ref="B59:B61"/>
    <mergeCell ref="C59:M59"/>
    <mergeCell ref="C60:L60"/>
    <mergeCell ref="M60:T60"/>
    <mergeCell ref="A39:B39"/>
    <mergeCell ref="U60:Z60"/>
    <mergeCell ref="U43:Z43"/>
    <mergeCell ref="A57:B57"/>
    <mergeCell ref="A42:A44"/>
    <mergeCell ref="B42:B44"/>
    <mergeCell ref="C42:M42"/>
    <mergeCell ref="C43:L43"/>
    <mergeCell ref="M43:T43"/>
    <mergeCell ref="X1:AA1"/>
    <mergeCell ref="C5:M5"/>
    <mergeCell ref="U6:Z6"/>
    <mergeCell ref="B5:B7"/>
    <mergeCell ref="U25:Z25"/>
    <mergeCell ref="A21:B21"/>
    <mergeCell ref="C6:L6"/>
    <mergeCell ref="M6:T6"/>
    <mergeCell ref="A5:A7"/>
    <mergeCell ref="A3:AA3"/>
    <mergeCell ref="A24:A26"/>
    <mergeCell ref="B24:B26"/>
    <mergeCell ref="C24:M24"/>
    <mergeCell ref="C25:L25"/>
    <mergeCell ref="M25:T2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landscape" r:id="rId1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Lapas1</vt:lpstr>
      <vt:lpstr>Lapas2</vt:lpstr>
      <vt:lpstr>Lapas3</vt:lpstr>
      <vt:lpstr>Lapas1!Print_Area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2020-02-04T13:43:40Z</dcterms:modified>
</cp:coreProperties>
</file>