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0" yWindow="0" windowWidth="20490" windowHeight="7755"/>
  </bookViews>
  <sheets>
    <sheet name="Lapas1" sheetId="1" r:id="rId1"/>
    <sheet name="Lapas2" sheetId="2" r:id="rId2"/>
    <sheet name="Lapas3" sheetId="3" r:id="rId3"/>
  </sheets>
  <definedNames>
    <definedName name="_xlnm.Print_Area" localSheetId="0">Lapas1!$A$1:$M$152</definedName>
    <definedName name="_xlnm.Print_Titles" localSheetId="0">Lapas1!$8:$9</definedName>
  </definedNames>
  <calcPr calcId="162913"/>
</workbook>
</file>

<file path=xl/calcChain.xml><?xml version="1.0" encoding="utf-8"?>
<calcChain xmlns="http://schemas.openxmlformats.org/spreadsheetml/2006/main">
  <c r="H94" i="1" l="1"/>
  <c r="H31" i="1" l="1"/>
  <c r="H22" i="1"/>
  <c r="I20" i="1" l="1"/>
  <c r="H17" i="1" l="1"/>
  <c r="H16" i="1" l="1"/>
  <c r="H61" i="1" l="1"/>
  <c r="H62" i="1"/>
  <c r="H19" i="1" l="1"/>
  <c r="H55" i="1" l="1"/>
  <c r="H23" i="1" l="1"/>
  <c r="H149" i="1" l="1"/>
  <c r="H148" i="1"/>
  <c r="H147" i="1"/>
  <c r="H146" i="1"/>
  <c r="H141" i="1"/>
  <c r="H144" i="1" s="1"/>
  <c r="I138" i="1"/>
  <c r="H151" i="1" l="1"/>
  <c r="H134" i="1"/>
  <c r="H133" i="1"/>
  <c r="H132" i="1"/>
  <c r="H131" i="1"/>
  <c r="H129" i="1"/>
  <c r="H116" i="1"/>
  <c r="H115" i="1"/>
  <c r="H114" i="1"/>
  <c r="J113" i="1"/>
  <c r="I113" i="1"/>
  <c r="H112" i="1"/>
  <c r="H111" i="1"/>
  <c r="H110" i="1"/>
  <c r="H109" i="1"/>
  <c r="H108" i="1"/>
  <c r="H107" i="1"/>
  <c r="H103" i="1"/>
  <c r="H101" i="1"/>
  <c r="H105" i="1" s="1"/>
  <c r="H124" i="1"/>
  <c r="H123" i="1"/>
  <c r="H121" i="1"/>
  <c r="H120" i="1"/>
  <c r="H113" i="1" l="1"/>
  <c r="H126" i="1" s="1"/>
  <c r="H135" i="1"/>
  <c r="H90" i="1"/>
  <c r="H64" i="1" l="1"/>
  <c r="H66" i="1"/>
  <c r="H29" i="1" l="1"/>
  <c r="J99" i="1" l="1"/>
  <c r="K99" i="1"/>
  <c r="L99" i="1"/>
  <c r="H98" i="1"/>
  <c r="H57" i="1" l="1"/>
  <c r="H58" i="1"/>
  <c r="H60" i="1"/>
  <c r="H65" i="1"/>
  <c r="H68" i="1"/>
  <c r="H70" i="1"/>
  <c r="H71" i="1"/>
  <c r="H72" i="1"/>
  <c r="H73" i="1"/>
  <c r="H43" i="1"/>
  <c r="H44" i="1"/>
  <c r="H46" i="1"/>
  <c r="H47" i="1"/>
  <c r="H48" i="1"/>
  <c r="H49" i="1"/>
  <c r="H50" i="1"/>
  <c r="H52" i="1"/>
  <c r="H56" i="1"/>
  <c r="H36" i="1"/>
  <c r="H37" i="1"/>
  <c r="H38" i="1"/>
  <c r="H39" i="1"/>
  <c r="H40" i="1"/>
  <c r="H42" i="1"/>
  <c r="H35" i="1"/>
  <c r="I32" i="1"/>
  <c r="J32" i="1"/>
  <c r="K32" i="1"/>
  <c r="L32" i="1"/>
  <c r="M32" i="1"/>
  <c r="J20" i="1" l="1"/>
  <c r="K20" i="1"/>
  <c r="L20" i="1"/>
  <c r="M20" i="1"/>
  <c r="H18" i="1"/>
  <c r="H15" i="1"/>
  <c r="H20" i="1" l="1"/>
  <c r="H78" i="1"/>
  <c r="H79" i="1"/>
  <c r="H81" i="1"/>
  <c r="H86" i="1"/>
  <c r="H87" i="1"/>
  <c r="H88" i="1"/>
  <c r="H91" i="1"/>
  <c r="H92" i="1"/>
  <c r="H93" i="1"/>
  <c r="H95" i="1"/>
  <c r="H96" i="1"/>
  <c r="H97" i="1"/>
  <c r="H77" i="1"/>
  <c r="I85" i="1"/>
  <c r="H85" i="1" s="1"/>
  <c r="I84" i="1"/>
  <c r="H84" i="1" s="1"/>
  <c r="I82" i="1"/>
  <c r="I83" i="1"/>
  <c r="H83" i="1" s="1"/>
  <c r="M80" i="1"/>
  <c r="M99" i="1" s="1"/>
  <c r="L69" i="1"/>
  <c r="I69" i="1"/>
  <c r="H25" i="1"/>
  <c r="H24" i="1"/>
  <c r="H26" i="1"/>
  <c r="H27" i="1"/>
  <c r="H28" i="1"/>
  <c r="H30" i="1"/>
  <c r="H32" i="1" l="1"/>
  <c r="H69" i="1"/>
  <c r="H74" i="1" s="1"/>
  <c r="H82" i="1"/>
  <c r="I99" i="1"/>
  <c r="H80" i="1"/>
  <c r="H99" i="1" l="1"/>
  <c r="I151" i="1"/>
  <c r="J151" i="1"/>
  <c r="K151" i="1"/>
  <c r="L151" i="1"/>
  <c r="M151" i="1"/>
  <c r="M144" i="1" l="1"/>
  <c r="L144" i="1"/>
  <c r="K144" i="1"/>
  <c r="J144" i="1"/>
  <c r="I144" i="1"/>
  <c r="M135" i="1"/>
  <c r="L135" i="1"/>
  <c r="K135" i="1"/>
  <c r="J135" i="1"/>
  <c r="I135" i="1"/>
  <c r="M126" i="1"/>
  <c r="L126" i="1"/>
  <c r="K126" i="1"/>
  <c r="J126" i="1"/>
  <c r="I126" i="1"/>
  <c r="M105" i="1"/>
  <c r="L105" i="1"/>
  <c r="K105" i="1"/>
  <c r="J105" i="1"/>
  <c r="I105" i="1"/>
  <c r="J74" i="1" l="1"/>
  <c r="K74" i="1"/>
  <c r="L74" i="1"/>
  <c r="M74" i="1"/>
  <c r="I13" i="1" l="1"/>
  <c r="J13" i="1"/>
  <c r="J152" i="1" s="1"/>
  <c r="K13" i="1"/>
  <c r="K152" i="1" s="1"/>
  <c r="L13" i="1"/>
  <c r="L152" i="1" s="1"/>
  <c r="M13" i="1"/>
  <c r="M152" i="1" s="1"/>
  <c r="H12" i="1"/>
  <c r="H13" i="1" s="1"/>
  <c r="H152" i="1" s="1"/>
  <c r="I152" i="1" l="1"/>
  <c r="I74" i="1"/>
</calcChain>
</file>

<file path=xl/comments1.xml><?xml version="1.0" encoding="utf-8"?>
<comments xmlns="http://schemas.openxmlformats.org/spreadsheetml/2006/main">
  <authors>
    <author>Saulina Paulauskiene</author>
    <author>Audra Cepiene</author>
  </authors>
  <commentList>
    <comment ref="H69" authorId="0" shapeId="0">
      <text>
        <r>
          <rPr>
            <b/>
            <sz val="9"/>
            <color indexed="81"/>
            <rFont val="Tahoma"/>
            <family val="2"/>
            <charset val="186"/>
          </rPr>
          <t>Saulina Paulauskiene:</t>
        </r>
        <r>
          <rPr>
            <sz val="9"/>
            <color indexed="81"/>
            <rFont val="Tahoma"/>
            <family val="2"/>
            <charset val="186"/>
          </rPr>
          <t xml:space="preserve">
2013 m. KPP 44,3 tūkst. Lt.
2014 m. KPP 87,9 tūkst. Lt
2015 m. KPP 93,6 tūkts. Eur
2016 m. Sb 72,5 tūkts. Eur
2017-2019 m. SB po 91,1 tūkts. Eur
vėlesniais metais lėšų poreikis bus numatomas pagal esamą situaciją</t>
        </r>
      </text>
    </comment>
    <comment ref="H70" authorId="0" shapeId="0">
      <text>
        <r>
          <rPr>
            <b/>
            <sz val="9"/>
            <color indexed="81"/>
            <rFont val="Tahoma"/>
            <family val="2"/>
            <charset val="186"/>
          </rPr>
          <t>Saulina Paulauskiene:</t>
        </r>
        <r>
          <rPr>
            <sz val="9"/>
            <color indexed="81"/>
            <rFont val="Tahoma"/>
            <family val="2"/>
            <charset val="186"/>
          </rPr>
          <t xml:space="preserve">
2014 m. 145071 Eur
2015 m.   40735 Eur
2016 m. 19700 Eur
2017 m. 24200 Eur
2018 m. 70000 Eur</t>
        </r>
      </text>
    </comment>
    <comment ref="H152" authorId="1" shapeId="0">
      <text>
        <r>
          <rPr>
            <b/>
            <sz val="9"/>
            <color indexed="81"/>
            <rFont val="Tahoma"/>
            <family val="2"/>
            <charset val="186"/>
          </rPr>
          <t>Įvedžiau formulę - nelieskite</t>
        </r>
        <r>
          <rPr>
            <sz val="9"/>
            <color indexed="81"/>
            <rFont val="Tahoma"/>
            <family val="2"/>
            <charset val="186"/>
          </rPr>
          <t xml:space="preserve">
</t>
        </r>
      </text>
    </comment>
  </commentList>
</comments>
</file>

<file path=xl/sharedStrings.xml><?xml version="1.0" encoding="utf-8"?>
<sst xmlns="http://schemas.openxmlformats.org/spreadsheetml/2006/main" count="554" uniqueCount="292">
  <si>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</si>
  <si>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</si>
  <si>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</si>
  <si>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</si>
  <si>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</si>
  <si>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</si>
  <si>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</si>
  <si>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</si>
  <si>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</si>
  <si>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</si>
  <si>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</si>
  <si>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r>
      <t>Naujo tilto</t>
    </r>
    <r>
      <rPr>
        <sz val="10"/>
        <color theme="1"/>
        <rFont val="Times New Roman"/>
        <family val="1"/>
        <charset val="186"/>
      </rPr>
      <t xml:space="preserve"> su pakeliamu mechanizmu per Danę statyba ir prieigų sutvarkymas Danės pakrantėje </t>
    </r>
  </si>
  <si>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</si>
  <si>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</si>
  <si>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</si>
  <si>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 xml:space="preserve">Koordinuotos šviesoforų valdymo sistemos įgyvendinimas, siekiant sumažinti oro taršą kietosiomis dalelėmis (KD10) (I etapas) </t>
  </si>
  <si>
    <t>010304</t>
  </si>
  <si>
    <t>010305</t>
  </si>
  <si>
    <t>02 programa. Subalansuoto turizmo skatinimo ir vystymo programa</t>
  </si>
  <si>
    <t>Klaipėdos pilies ir bastionų komplekso restauravimas ir atgaivinimas</t>
  </si>
  <si>
    <t>020101</t>
  </si>
  <si>
    <t>020102</t>
  </si>
  <si>
    <t>020103</t>
  </si>
  <si>
    <t xml:space="preserve">Klaipėdos miesto poilsio parko sutvarkymas ir pritaikymas turizmo bei kitoms viešosioms reikmėms (II etapas) </t>
  </si>
  <si>
    <t xml:space="preserve">Bastionų komplekso (Jono kalnelio) ir jo prieigų sutvarkymas, sukuriant išskirtinį kultūros ir turizmo traukos centrą bei skatinant smulkųjį ir vidutinį verslą </t>
  </si>
  <si>
    <t>Eur</t>
  </si>
  <si>
    <t>Įgyvendinimo terminai</t>
  </si>
  <si>
    <t>Programos priemonės kodas</t>
  </si>
  <si>
    <t>Iš viso:</t>
  </si>
  <si>
    <t>Bendra projekto vertė</t>
  </si>
  <si>
    <t>05 programa. Aplinkos apsaugos programa</t>
  </si>
  <si>
    <t>010104</t>
  </si>
  <si>
    <t>Oro taršos kietosiomis dalelėmis mažinimas, atnaujinant gatvių priežiūros ir valymo technologijas</t>
  </si>
  <si>
    <t>010105</t>
  </si>
  <si>
    <t xml:space="preserve">Dviračių tako nuo Paryžiaus Komunos g. iki Jono kalnelio tiltelio įrengimas  </t>
  </si>
  <si>
    <t>Dviračių ir pėsčiųjų tako Danės upės slėnio teritorijoje nuo Klaipėdos g. tilto iki miesto ribos įrengimas</t>
  </si>
  <si>
    <t>010401</t>
  </si>
  <si>
    <t>Bendrojo naudojimo lietaus nuotekų tinklų tiesimas teritorijoje ties Bangų g. 5A, Klaipėdoje</t>
  </si>
  <si>
    <t>010402</t>
  </si>
  <si>
    <t xml:space="preserve">Sąjūdžio parko reprezentacinės dalies ir prieigų sutvarkymas </t>
  </si>
  <si>
    <t>010303</t>
  </si>
  <si>
    <t>Asignavimų valdytojo kodas</t>
  </si>
  <si>
    <t>5-</t>
  </si>
  <si>
    <t>4-</t>
  </si>
  <si>
    <t>6-</t>
  </si>
  <si>
    <t>Kitos lėšos</t>
  </si>
  <si>
    <t>01 programa. Miesto urbanistinio planavimo programa</t>
  </si>
  <si>
    <t>01030202</t>
  </si>
  <si>
    <t>01030201</t>
  </si>
  <si>
    <t>2019</t>
  </si>
  <si>
    <t>5</t>
  </si>
  <si>
    <t>01010102</t>
  </si>
  <si>
    <t>01010101</t>
  </si>
  <si>
    <t>01010103</t>
  </si>
  <si>
    <t>01010104</t>
  </si>
  <si>
    <t>2016</t>
  </si>
  <si>
    <t>2020</t>
  </si>
  <si>
    <t>Atsakingas asmuo</t>
  </si>
  <si>
    <t xml:space="preserve">Finansavimo sutarties Nr. / Institucija su kuria sudaryta sutartis
</t>
  </si>
  <si>
    <t xml:space="preserve">Daugiaaukščio garažo statyba su požemine aikštele Bangų g., Klaipėdoje </t>
  </si>
  <si>
    <t>01010105</t>
  </si>
  <si>
    <t>Pajūrio g. rekonstravimas</t>
  </si>
  <si>
    <t>01010201</t>
  </si>
  <si>
    <t>01010202</t>
  </si>
  <si>
    <t>01010203</t>
  </si>
  <si>
    <t>01010301</t>
  </si>
  <si>
    <t xml:space="preserve">II etapas. Žiedinės Tilžės g., Mokyklos g. ir Šilutės pl. sankryžos pertvarkymas į šviesoforinę </t>
  </si>
  <si>
    <t>01010302</t>
  </si>
  <si>
    <t>Neeksploatuojamų požeminių perėjų Šilutės pl. rekonstravimas</t>
  </si>
  <si>
    <t>01010303</t>
  </si>
  <si>
    <t>01010401</t>
  </si>
  <si>
    <t>Privažiuojamojo kelio prie II perkėlos nuo kelio Smiltynė–Nida (rajoninis kelias Nr. 2254) rekonstravimas</t>
  </si>
  <si>
    <t>01010402</t>
  </si>
  <si>
    <t>Labrenciškių g., Martyno Jankaus g. rekonstravimas bei naujo kelio nuo Martyno Jankaus g. iki Pamario g. tiesimas</t>
  </si>
  <si>
    <t>Savanorių g. rekonstravimas</t>
  </si>
  <si>
    <t>01010403</t>
  </si>
  <si>
    <t>01010404</t>
  </si>
  <si>
    <t>01010405</t>
  </si>
  <si>
    <t>Statybininkų prospekto tęsinio tiesimas nuo Šilutės pl. per LEZ teritoriją iki 141 kelio: II etapas – Lypkių gatvės ruožo nuo Šilutės plento tiesimas</t>
  </si>
  <si>
    <t>01010501</t>
  </si>
  <si>
    <t>01010502</t>
  </si>
  <si>
    <t>01010503</t>
  </si>
  <si>
    <t>Švyturio gatvės rekonstravimo projekto parengimas ir įgyvendinimas (I etapas – nuo Naujosios Uosto g. iki Malūnininkų g.)</t>
  </si>
  <si>
    <t>01010601</t>
  </si>
  <si>
    <t xml:space="preserve">Keleivinio transporto stotelių su įvažomis Klaipėdos miesto gatvėse projektavimas ir įrengimas  </t>
  </si>
  <si>
    <t>010202</t>
  </si>
  <si>
    <t>Klaipėdos miesto viešojo transporto atnaujinimas (autobusų įsigijimas)</t>
  </si>
  <si>
    <t>010203</t>
  </si>
  <si>
    <t>01030104</t>
  </si>
  <si>
    <t>01030106</t>
  </si>
  <si>
    <t>6</t>
  </si>
  <si>
    <t>Kombinuotų kelionių jungčių (PARK&amp;RIDE) įrengimas (šiaurinėje miesto dalyje)</t>
  </si>
  <si>
    <t>010302</t>
  </si>
  <si>
    <t>Privažiuojamojo kelio prie pastato Debreceno g. 48  įrengimas ir pastato aplinkos sutvarkymas</t>
  </si>
  <si>
    <t>Aikštės prie Santuokų rūmų atnaujinimas</t>
  </si>
  <si>
    <t>Skvero ties bažnyčia Panevėžio g. atnaujinimas</t>
  </si>
  <si>
    <t>Skvero tarp Puodžių g. ir Bokštų g., skirto Vydūno paminklui įrengti, sutvarkymas</t>
  </si>
  <si>
    <t>K. Donelaičio aikštės sutvarkymas</t>
  </si>
  <si>
    <t>Skvero Bokštų gatvėje sutvarkymas</t>
  </si>
  <si>
    <t>Pėsčiųjų tako tarp Gedminų g. ir Taikos pr. (nuo Nr. 109) atnaujinimas (Debreceno mikrorajonas)</t>
  </si>
  <si>
    <t>Žardininkų gyvenamojo kvartalo viešosios erdvės (aikštės) šalia Taikos pr. atnaujinimas</t>
  </si>
  <si>
    <t>Vingio mikrorajono aikštės atnaujinimas</t>
  </si>
  <si>
    <r>
      <t xml:space="preserve">Pėsčiųjų tako tarp Gedminų g. ir Taikos pr. (nuo Nr. 99) rekonstravimas ir keleivių išlaipinimo aikštelių įrengimas </t>
    </r>
    <r>
      <rPr>
        <i/>
        <sz val="10"/>
        <rFont val="Times New Roman"/>
        <family val="1"/>
        <charset val="186"/>
      </rPr>
      <t>(Debreceno mikrorajonas)</t>
    </r>
  </si>
  <si>
    <t>Neringos skvero (prie Senojo turgaus) inventoriaus remontas ir apšvietimo atnaujinimas</t>
  </si>
  <si>
    <t>010106</t>
  </si>
  <si>
    <t>010107</t>
  </si>
  <si>
    <t>010108</t>
  </si>
  <si>
    <t>010109</t>
  </si>
  <si>
    <t>010110</t>
  </si>
  <si>
    <t>010111</t>
  </si>
  <si>
    <t>010112</t>
  </si>
  <si>
    <t>010113</t>
  </si>
  <si>
    <t>010114</t>
  </si>
  <si>
    <t>Atgimimo aikštės sutvarkymas, didinant patrauklumą investicijoms, skatinant lankytojų srautus (dangų keitimas, mažosios architektūros objektų įrengimas, želdynų sutvarkymas, automobilių stovėjimo vietų įrengimas)</t>
  </si>
  <si>
    <t>Ąžuolyno giraitės sutvarkymas, gerinant gamtinę aplinką ir skatinant aktyvų laisvalaikį ir lankytojų srautus</t>
  </si>
  <si>
    <t>Kompleksinis kiemų tvarkymas (automobilių stovėjimo vietų, vaikų žaidimų aikštelių ir pan. įrengimas), prioritetą teikiant renovaciją atliekantiems (atlikusiems) namams</t>
  </si>
  <si>
    <t>01010701</t>
  </si>
  <si>
    <t>01010702</t>
  </si>
  <si>
    <t>01010703</t>
  </si>
  <si>
    <t>01010704</t>
  </si>
  <si>
    <t>01010705</t>
  </si>
  <si>
    <t>01010706</t>
  </si>
  <si>
    <t>01010707</t>
  </si>
  <si>
    <t>01010708</t>
  </si>
  <si>
    <t>2018</t>
  </si>
  <si>
    <t>2017</t>
  </si>
  <si>
    <t>47,4 ha Medelyno gyvenamojo rajono infrastruktūros išvystymas. I etapas</t>
  </si>
  <si>
    <t>Tauralaukio progimnazijos pastato (Klaipėdos g. 31) rekonstravimas siekiant išplėsti ugdymui skirtas patalpas</t>
  </si>
  <si>
    <t>„Aitvaro“ gimnazijos (Paryžiaus Komunos g. 18) aprūpinimas gamtos, technologijų ir kitų laboratorijų įranga</t>
  </si>
  <si>
    <t>„Ąžuolyno“ gimnazijos (Paryžiaus Komunos g. 16) aprūpinimas gamtos, technologijų ir kitų laboratorijų įranga</t>
  </si>
  <si>
    <t xml:space="preserve">Lifto įrengimas Martyno Mažvydo progimnazijoje </t>
  </si>
  <si>
    <t>Gedminų progimnazijos modernizavimas:</t>
  </si>
  <si>
    <t>1. Projekto „Bendrojo ugdymo mokyklų (progimnazijų, pagrindinių mokyklų) modernizavimas ir šiuolaikinių mokymosi erdvių kūrimas“ įgyvendinimas</t>
  </si>
  <si>
    <t>2. Projekto „Naujų erdvių kūrimas Gedminų progimnazijoje“ įgyvendinimas</t>
  </si>
  <si>
    <t>Bendrojo ugdymo mokyklos pastato statyba šiaurinėje miesto dalyje</t>
  </si>
  <si>
    <t>Ikimokyklinio ugdymo mokyklų pastatų modernizavimas ir plėtra:</t>
  </si>
  <si>
    <t>D.Šakinienė</t>
  </si>
  <si>
    <t xml:space="preserve">Klaipėdos lopšelio-darželio „Puriena“ pastato Naikupės g. 27 rekonstravimas, pristatant priestatą </t>
  </si>
  <si>
    <t>Naujos ikimokyklinio ugdymo įstaigos statyba šiaurinėje miesto dalyje</t>
  </si>
  <si>
    <t xml:space="preserve">Klaipėdos karalienės Luizės jaunimo centro (Puodžių g.) modernizavimas, plėtojant neformaliojo ugdymosi galimybes </t>
  </si>
  <si>
    <t>Miesto stadionų atnaujinimas:</t>
  </si>
  <si>
    <t>Futbolo aikštės dangos įrengimas prie Klaipėdos „Pajūrio“ pagrindinės mokyklos</t>
  </si>
  <si>
    <t xml:space="preserve">Sporto bazių modernizavimas ir plėtra:
</t>
  </si>
  <si>
    <t>Klaipėdos  daugiafunkcio sveikatingumo centro statyba</t>
  </si>
  <si>
    <t>G. Dovidaitis</t>
  </si>
  <si>
    <t>Futbolo mokyklos ir baseino pastatų konversija (taikant modernias technologijas ir atsinaujinančius energijos šaltinius), įkuriant daugiafunkcį paslaugų kompleksą, skirtą įvairių amžiaus grupių kvartalo gyventojams ir sporto bendruomenei (Paryžiaus Komunos g. 16A)</t>
  </si>
  <si>
    <t xml:space="preserve">Irklavimo bazės (Gluosnių skg. 8) modernizavimas </t>
  </si>
  <si>
    <t>Naujos sporto salės statyba</t>
  </si>
  <si>
    <t>Teikiamų socialinių paslaugų infrastruktūros tobulinimas siekiant atitikti keliamus reikalavimus:</t>
  </si>
  <si>
    <t>L. Katinienė</t>
  </si>
  <si>
    <t xml:space="preserve">Laikino apnakvindinimo namų steigimas </t>
  </si>
  <si>
    <t>Laikino apgyvendinimo namų infrastruktūros modernizavimas (Šilutės pl. 8, nakvynės namai)</t>
  </si>
  <si>
    <t>Socialinio būsto fondo plėtra:</t>
  </si>
  <si>
    <t>Klaipėdos universitetinės ligoninės dezinfekcijos sterilizacijos proceso modernizavimas Liepojos g. 39</t>
  </si>
  <si>
    <t>Pastato Taikos pr. 76 modernizavimas (pastato lauko sienų apšiltinimas, laiptinių remontas)</t>
  </si>
  <si>
    <t xml:space="preserve">08 programa. Kultūros plėtros programa </t>
  </si>
  <si>
    <t>10 programa. Ugdymo proceso užtikrinimo programa</t>
  </si>
  <si>
    <t>01020402</t>
  </si>
  <si>
    <t>01020403</t>
  </si>
  <si>
    <t>01020404</t>
  </si>
  <si>
    <t>01020407</t>
  </si>
  <si>
    <t>02010101</t>
  </si>
  <si>
    <t>02010102</t>
  </si>
  <si>
    <t>02010103</t>
  </si>
  <si>
    <t>02010104</t>
  </si>
  <si>
    <t>02010105</t>
  </si>
  <si>
    <t>02010106</t>
  </si>
  <si>
    <t>02010107</t>
  </si>
  <si>
    <t>02010108</t>
  </si>
  <si>
    <t>02010109</t>
  </si>
  <si>
    <t>02010201</t>
  </si>
  <si>
    <t>02010202</t>
  </si>
  <si>
    <t>02010203</t>
  </si>
  <si>
    <t>02010301</t>
  </si>
  <si>
    <t>02010302</t>
  </si>
  <si>
    <t>02010303</t>
  </si>
  <si>
    <t>010301</t>
  </si>
  <si>
    <t>01030203</t>
  </si>
  <si>
    <t>01030207</t>
  </si>
  <si>
    <t>01030102</t>
  </si>
  <si>
    <t>01030107</t>
  </si>
  <si>
    <t>01030108</t>
  </si>
  <si>
    <t>01040102</t>
  </si>
  <si>
    <t>07 programa. Miesto infrastruktūros objektų priežiūros ir modernizavimo programa</t>
  </si>
  <si>
    <t>11 programa. Kūno kultūros ir sporto plėtros programa</t>
  </si>
  <si>
    <t>12 programa. Socialinės atskirties mažinimo programa</t>
  </si>
  <si>
    <t>13 programa. Sveikatos apsaugos programa</t>
  </si>
  <si>
    <t>010101</t>
  </si>
  <si>
    <t>Miesto aikščių, skverų ir kitų bendro naudojimo teritorijų atnaujinimas ir priežiūra:</t>
  </si>
  <si>
    <t>Klaipėdos miesto  2014–2020 m. integruotų investicijų programos projektų įgyvendinimas:</t>
  </si>
  <si>
    <t>Centrinės miesto dalies gatvių tinklo modernizavimas:</t>
  </si>
  <si>
    <t>Šiaurinės miesto dalies gatvių tinklo modernizavimas:</t>
  </si>
  <si>
    <t>010102</t>
  </si>
  <si>
    <t>Šiaurės ir pietų transporto koridorių gatvių tinklo modernizavimas:</t>
  </si>
  <si>
    <t>010103</t>
  </si>
  <si>
    <t>Pajūrio rekreacinių teritorijų gatvių tinklo modernizavimas:</t>
  </si>
  <si>
    <t>Rytų ir vakarų krypties gatvių tinklo modernizavimas:</t>
  </si>
  <si>
    <t>Eismo srautų reguliavimo ir saugumo priemonių įgyvendinimas:</t>
  </si>
  <si>
    <t>2014</t>
  </si>
  <si>
    <t>Klaipėdos miesto paplūdimių sutvarkymo priemonių 2016–2019 metų plano įgyvendinimas</t>
  </si>
  <si>
    <t>D. Daugė</t>
  </si>
  <si>
    <t>LKAB „Klaipėdos Smeltė“ 2013 m. balandžio 26 d. partnerystės sutartis  Nr. J9-470</t>
  </si>
  <si>
    <t>J.Rimkienė</t>
  </si>
  <si>
    <t>T.Žorniakienė</t>
  </si>
  <si>
    <t>2013</t>
  </si>
  <si>
    <t>R.Mockus</t>
  </si>
  <si>
    <t>L. Jūrevičienė</t>
  </si>
  <si>
    <t>N. Vedeikienė</t>
  </si>
  <si>
    <t>J. Rimkienė</t>
  </si>
  <si>
    <t>Pasirašoma kas met nauja sutartis einamiems metams</t>
  </si>
  <si>
    <t xml:space="preserve">Miesto tvarkymo ir Aplinkos kokybės skyriai, BĮ "Klaipėdos paplūdimiai" </t>
  </si>
  <si>
    <t>010205</t>
  </si>
  <si>
    <t>R. Dekerytė</t>
  </si>
  <si>
    <t>Sutartis nepasirašyta/CPVA agentūra</t>
  </si>
  <si>
    <t>D. Stankevičienė</t>
  </si>
  <si>
    <t>Sutartis nepasirašyta</t>
  </si>
  <si>
    <t>R. Dekėrytė</t>
  </si>
  <si>
    <t>E. Čerbienė</t>
  </si>
  <si>
    <t>J. Dumbauskaitė</t>
  </si>
  <si>
    <t>J. Vorobjova</t>
  </si>
  <si>
    <t>2015</t>
  </si>
  <si>
    <t>2021</t>
  </si>
  <si>
    <t>V. Švedas</t>
  </si>
  <si>
    <t>I. Gustaitienė</t>
  </si>
  <si>
    <t>R. Stasiulis</t>
  </si>
  <si>
    <t>A. Tikunovienė</t>
  </si>
  <si>
    <t>V. Lendraitienė</t>
  </si>
  <si>
    <t>2022</t>
  </si>
  <si>
    <t>V. Varnaitė</t>
  </si>
  <si>
    <t>2023</t>
  </si>
  <si>
    <t>A. Orentienė</t>
  </si>
  <si>
    <t>Nepasirašyta</t>
  </si>
  <si>
    <t>D. Šakinienė</t>
  </si>
  <si>
    <t>V.Švedas</t>
  </si>
  <si>
    <t>D.Šakinienė, A. Tikunovienė</t>
  </si>
  <si>
    <t>V. Gembutienė</t>
  </si>
  <si>
    <t>Turgaus aikštės su prieigomis sutvarkymas, pritaikant verslo, turizmo, bendruomenės poreikiams (aikštės ir į aikštę einančių gatvių (Šaltkalvių, Aukštoji, Skerdėjų) sutvarkymas, taikant universalaus dizaino principus)</t>
  </si>
  <si>
    <t>Viešosios erdvės prie buvusio „Vaidilos“ kino teatro konversija (dangų keitimas, mažosios architektūros elementų įrengimas, baseino sutvarkymas, poilsio aikštelių ir žaliųjų plotų įrengimas ir kt.)</t>
  </si>
  <si>
    <t>Kt</t>
  </si>
  <si>
    <r>
      <rPr>
        <b/>
        <sz val="12"/>
        <rFont val="Times New Roman"/>
        <family val="1"/>
        <charset val="186"/>
      </rPr>
      <t xml:space="preserve">INVESTICINIŲ </t>
    </r>
    <r>
      <rPr>
        <b/>
        <sz val="12"/>
        <color theme="1"/>
        <rFont val="Times New Roman"/>
        <family val="1"/>
        <charset val="186"/>
      </rPr>
      <t xml:space="preserve"> PROJEKTŲ SĄRAŠAS</t>
    </r>
  </si>
  <si>
    <t>Fachverkinės architektūros pastatų komplekso (Bažnyčių g. 4 / Daržų g. 10, Bažnyčių g. 6, Vežėjų g. 4, Aukštoji g. 1 / Didžioji Vandens g. 2) tvarkyba</t>
  </si>
  <si>
    <t xml:space="preserve">Senyvo amžiaus asmenų globos paslaugų plėtra rekonstruojant pastatą, esantį Melnragės gyvenamąjame rajone, Vaivos g. 23 </t>
  </si>
  <si>
    <t xml:space="preserve">Komunalinių atliekų tvarkymo infrastruktūros plėtra Klaipėdos miesto, Skuodo ir Kretingos rajonų bei Neringos savivaldybėse </t>
  </si>
  <si>
    <t>Pamario gatvės rekonstravimas (I ir II etapai)</t>
  </si>
  <si>
    <t>Iš viso investiciniams projektams įgyvendinti:</t>
  </si>
  <si>
    <t>II etapas. Pamario g. (2500 m) rekonstravimas</t>
  </si>
  <si>
    <t>Kultūros paveldo pastato (Priešpilio g. 2) rekonstravimas</t>
  </si>
  <si>
    <t>Bangų g. ir Bangų g., Tiltų g., Galinio Pylimo g., Taikos pr. sankryžos rekonstravimas</t>
  </si>
  <si>
    <t>Tauralaukio gyvenvietės gatvių rekonstravimas (I ir II etapai: Akmenų g., Vėjo g. , Smėlio g. , Virkučių g., Klaipėdos g. ir Debesų g. rekonstravimas)</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</si>
  <si>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</si>
  <si>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</si>
  <si>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</si>
  <si>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</si>
  <si>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</si>
  <si>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Projekto „Klaipėdos  regiono turizmo informacinės  infrastruktūros sistemos sukūrimas ir įdiegimas“ įgyvendinimas</t>
  </si>
  <si>
    <t>Sakurų parko įrengimas teritorijoje tarp Žvejų rūmų, Taikos pr., Naikupės g. ir įvažiuojamojo kelio į Žvejų rūmus</t>
  </si>
  <si>
    <t>Projekto „Klaipėdos miesto bendrojo plano kraštovaizdžio dalies keitimas ir Melnragės parko įrengimas“ įgyvendinimas</t>
  </si>
  <si>
    <t>Projekto „Paviršinių nuotekų sistemų tvarkymas Klaipėdos mieste“ įgyvendinimas (projektą vykdo AB „Klaipėdos vanduo“)</t>
  </si>
  <si>
    <r>
      <rPr>
        <b/>
        <sz val="10"/>
        <color theme="1"/>
        <rFont val="Times New Roman"/>
        <family val="1"/>
        <charset val="186"/>
      </rPr>
      <t>Bastionų gatvės tiesimas:</t>
    </r>
    <r>
      <rPr>
        <sz val="10"/>
        <color theme="1"/>
        <rFont val="Times New Roman"/>
        <family val="1"/>
        <charset val="186"/>
      </rPr>
      <t xml:space="preserve"> I etapo Bastionų g. nuo Danės g. iki Danės upės ir nuo Danės upės iki Gluosnių g. tiesimas ir II etapo Bastionų g. nuo Gluosnių g. iki Bangų g. tiesimas</t>
    </r>
  </si>
  <si>
    <t xml:space="preserve">Naujo įvažiuojamojo kelio (Priešpilio g.) į piliavietę ir Kruizinių laivų terminalą tiesimas </t>
  </si>
  <si>
    <t>Dubliuojančios gatvės nuo Šiltnamių g. iki Klaipėdos g. su pėsčiųjų ir dviračių taku ir įvažomis į Liepojos g. įrengimas</t>
  </si>
  <si>
    <t>Privažiuojamojo kelio nuo Naikupės g. iki Taikos pr. 66A sklypo pradžios rekonstravimas</t>
  </si>
  <si>
    <t>I etapas. Pamario g. sankryžos su Prano Lideikio g. rekonstravimas</t>
  </si>
  <si>
    <t>D2 kategorijos gatvės (akligatvio) tarp sklypų Antrosios Melnragės g. 6 ir Antrosios Melnragės g. 10 tiesimas</t>
  </si>
  <si>
    <t xml:space="preserve">Jūrininkų prospekto ruožo nuo Šilutės pl. iki Minijos g. rekonstravimas </t>
  </si>
  <si>
    <t>Bendri Klaipėdos valstybinio jūrų uosto direkcijos ir miesto projektai:</t>
  </si>
  <si>
    <t>Pėsčiųjų ir dviračių takų Minijos g. nuo Baltijos pr., Pilies g., Naujojoje Uosto g. rišlumo didinimas</t>
  </si>
  <si>
    <t>Klaipėdos miesto gatvių pėsčiųjų perėjų kryptinis apšvietimas (I etapas)</t>
  </si>
  <si>
    <t>Dalyvavimas projekte „Uostamiesčiai: darnaus judumo principų integravimas (PORT Cities: Integrating Sustainability, PORTIS)“</t>
  </si>
  <si>
    <t>Teritorijos šalia pastato Taikos pr. 76 sutvarkymas ir privažiuojamųjų kelių rekonstravimas, pritaikant neįgaliesiems</t>
  </si>
  <si>
    <t>Pėsčiųjų tako sutvarkymas palei Taikos pr. nuo Sausio 15-osios iki Kauno g., paverčiant viešąja erdve, pritaikyta gyventojams bei smulkiajam ir vidutiniam verslui (įrengiant, sutvarkant želdynus, dviračių takus, mažosios architektūros elementus, įrengiant privažiuojamąjį kelią)</t>
  </si>
  <si>
    <t>Kalvystės muziejaus pastatų (Šaltkalvių g. 2; 2A) energinio efektyvumo didinimas</t>
  </si>
  <si>
    <t>Modernių ugdymosi erdvių sukūrimas progimnazijose (Simono Dacho, Martyno Mažvydo, „Smeltės“, „Versmės“, Liudviko Stulpino) ir gimnazijose („Aukuro“, „Varpo“)</t>
  </si>
  <si>
    <t>„Gilijos“ pradinės mokyklos (Taikos pr. 68) pastato energinio efektyvumo didinimas</t>
  </si>
  <si>
    <t xml:space="preserve">Prano Mašioto progimnazijos stadiono dangos atnaujinimas </t>
  </si>
  <si>
    <t>Energinio efektyvumo didinimas lopšeliuose-darželiuose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</si>
  <si>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</si>
  <si>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</si>
  <si>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Administracinės paskirties pastato J. Karoso g. 12 rekonstravimas į gydymo paskirties pastatą </t>
  </si>
  <si>
    <t>Viešosios įstaigos Klaipėdos universitetinės ligoninės centrinio korpuso operacinės rekonstravimas Liepojos g. 41</t>
  </si>
  <si>
    <t>Danės upės krantinių rekonstravimas (nuo Biržos tilto), skatinant verslumą (turizmą, smulkiąją žvejybą ir pan.), ir prieigų sutvarkymas (Danės skveras su fontanais) (dangų keitimas, mažosios architektūros objektų įrengimas, želdynų sutvarkymas ir t. t.)</t>
  </si>
  <si>
    <t>Savivaldybės socialinio būsto fondo gyvenamųjų namų statyba žemės sklypuose Irklų g. 1 ir Rambyno g. 14A</t>
  </si>
  <si>
    <t xml:space="preserve">Klaipėdos miesto savivaldybės 2017–2019 metų 
strateginio veiklos plano
1 priedas
</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</si>
  <si>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</si>
  <si>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</si>
  <si>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</si>
  <si>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</si>
  <si>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010206</t>
  </si>
  <si>
    <t>Projekto „Turizmo informacinės infrastruktūros sukūrimas ir pritaikymas neįgaliųjų poreikiams pietvakarinėje Klaipėdos regiono dalyje“ įgyvendinimas</t>
  </si>
  <si>
    <t>Malūno parko teritorijos sutvarkymas, gerinant gamtinę aplinką ir skatinant lankytojų srautus (atnaujinamos dangos, sutvarkomi želdiniai, įrengiama mažoji architektūra)</t>
  </si>
  <si>
    <t>Ekspozicijos projektavimas ir įrengimas piliavietės šiaurinėje kurtinoje</t>
  </si>
  <si>
    <t>_______________________________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</si>
</sst>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sz val="10"/>
      <color theme="1"/>
      <name val="Calibri"/>
      <family val="2"/>
      <charset val="186"/>
      <scheme val="minor"/>
    </font>
    <font>
      <i/>
      <sz val="10"/>
      <name val="Times New Roman"/>
      <family val="1"/>
      <charset val="186"/>
    </font>
    <font>
      <sz val="9"/>
      <color indexed="81"/>
      <name val="Tahoma"/>
      <family val="2"/>
      <charset val="186"/>
    </font>
    <font>
      <b/>
      <sz val="9"/>
      <color indexed="81"/>
      <name val="Tahoma"/>
      <family val="2"/>
      <charset val="186"/>
    </font>
    <font>
      <sz val="11"/>
      <color theme="1"/>
      <name val="Times New Roman"/>
      <family val="1"/>
      <charset val="186"/>
    </font>
    <font>
      <b/>
      <sz val="10"/>
      <name val="Times New Roman"/>
      <family val="1"/>
      <charset val="186"/>
    </font>
    <font>
      <b/>
      <sz val="12"/>
      <color theme="1"/>
      <name val="Times New Roman"/>
      <family val="1"/>
      <charset val="186"/>
    </font>
    <font>
      <sz val="10"/>
      <name val="Times New Roman"/>
      <family val="1"/>
      <charset val="204"/>
    </font>
    <font>
      <b/>
      <sz val="10"/>
      <name val="Times New Roman"/>
      <family val="1"/>
      <charset val="204"/>
    </font>
    <font>
      <b/>
      <sz val="12"/>
      <name val="Times New Roman"/>
      <family val="1"/>
      <charset val="186"/>
    </font>
  </fonts>
  <fills count="8">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30">
    <xf numFmtId="0" fontId="0" fillId="0" borderId="0" xfId="0"/>
    <xf numFmtId="0" fontId="1" fillId="0" borderId="1" xfId="0" applyFont="1" applyBorder="1" applyAlignment="1">
      <alignment vertical="center" wrapText="1"/>
    </xf>
    <xf numFmtId="0" fontId="1" fillId="0" borderId="6" xfId="0" applyFont="1" applyBorder="1" applyAlignment="1">
      <alignment vertical="center" wrapText="1"/>
    </xf>
    <xf numFmtId="4"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4" fontId="1" fillId="0" borderId="5" xfId="0" applyNumberFormat="1" applyFont="1" applyBorder="1" applyAlignment="1">
      <alignment horizontal="center" vertical="top" wrapText="1"/>
    </xf>
    <xf numFmtId="4" fontId="1" fillId="0" borderId="1" xfId="0" applyNumberFormat="1" applyFont="1" applyBorder="1" applyAlignment="1">
      <alignment horizontal="center" vertical="center" wrapText="1"/>
    </xf>
    <xf numFmtId="0" fontId="1" fillId="0" borderId="0" xfId="0" applyFont="1"/>
    <xf numFmtId="0" fontId="1" fillId="0" borderId="0" xfId="0" applyFont="1" applyAlignment="1">
      <alignment horizontal="center" wrapText="1"/>
    </xf>
    <xf numFmtId="0" fontId="1" fillId="0" borderId="0" xfId="0" applyFont="1" applyAlignment="1">
      <alignment horizontal="right"/>
    </xf>
    <xf numFmtId="0" fontId="2" fillId="0" borderId="1" xfId="0" applyFont="1" applyBorder="1" applyAlignment="1">
      <alignment horizontal="center" vertical="center" wrapText="1"/>
    </xf>
    <xf numFmtId="49" fontId="1" fillId="3" borderId="4" xfId="0" applyNumberFormat="1" applyFont="1" applyFill="1" applyBorder="1" applyAlignment="1">
      <alignment vertical="center" wrapText="1"/>
    </xf>
    <xf numFmtId="49" fontId="1" fillId="3" borderId="1" xfId="0" applyNumberFormat="1" applyFont="1" applyFill="1" applyBorder="1" applyAlignment="1">
      <alignment horizontal="left" vertical="top" wrapText="1"/>
    </xf>
    <xf numFmtId="4" fontId="1" fillId="0" borderId="1" xfId="0" applyNumberFormat="1" applyFont="1" applyBorder="1" applyAlignment="1">
      <alignment horizontal="left" vertical="top" wrapText="1"/>
    </xf>
    <xf numFmtId="4" fontId="1" fillId="0" borderId="1" xfId="0" applyNumberFormat="1" applyFont="1" applyFill="1" applyBorder="1" applyAlignment="1">
      <alignment horizontal="left" vertical="top" wrapText="1"/>
    </xf>
    <xf numFmtId="4" fontId="1" fillId="0" borderId="1" xfId="0" applyNumberFormat="1" applyFont="1" applyBorder="1" applyAlignment="1">
      <alignment horizontal="center" vertical="top"/>
    </xf>
    <xf numFmtId="49" fontId="1" fillId="0" borderId="0" xfId="0" applyNumberFormat="1" applyFont="1"/>
    <xf numFmtId="49" fontId="2" fillId="0" borderId="0" xfId="0" applyNumberFormat="1" applyFont="1" applyAlignment="1">
      <alignment horizontal="right" vertical="top"/>
    </xf>
    <xf numFmtId="49" fontId="4" fillId="0" borderId="0" xfId="0" applyNumberFormat="1" applyFont="1"/>
    <xf numFmtId="49" fontId="1" fillId="0" borderId="1" xfId="0" applyNumberFormat="1" applyFont="1" applyBorder="1" applyAlignment="1">
      <alignment vertical="center" wrapText="1"/>
    </xf>
    <xf numFmtId="49" fontId="1" fillId="0" borderId="5" xfId="0" applyNumberFormat="1" applyFont="1" applyBorder="1" applyAlignment="1">
      <alignment horizontal="left" vertical="top" wrapText="1"/>
    </xf>
    <xf numFmtId="49" fontId="1" fillId="0" borderId="0" xfId="0" applyNumberFormat="1" applyFont="1" applyAlignment="1">
      <alignment horizontal="center" wrapText="1"/>
    </xf>
    <xf numFmtId="49" fontId="1" fillId="0" borderId="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Border="1" applyAlignment="1">
      <alignment horizontal="center" vertical="top" wrapText="1"/>
    </xf>
    <xf numFmtId="49" fontId="1" fillId="0" borderId="1" xfId="0" applyNumberFormat="1" applyFont="1" applyBorder="1" applyAlignment="1">
      <alignment horizontal="center" vertical="top" wrapText="1"/>
    </xf>
    <xf numFmtId="49" fontId="5" fillId="0" borderId="1" xfId="0" applyNumberFormat="1" applyFont="1" applyBorder="1" applyAlignment="1">
      <alignment horizontal="center" vertical="center" textRotation="90" wrapText="1"/>
    </xf>
    <xf numFmtId="49" fontId="1" fillId="0" borderId="1" xfId="0" applyNumberFormat="1" applyFont="1" applyBorder="1" applyAlignment="1">
      <alignment horizontal="center" vertical="top"/>
    </xf>
    <xf numFmtId="49" fontId="1" fillId="0" borderId="1" xfId="0" applyNumberFormat="1" applyFont="1" applyBorder="1"/>
    <xf numFmtId="49" fontId="1" fillId="0" borderId="4" xfId="0" applyNumberFormat="1" applyFont="1" applyBorder="1" applyAlignment="1">
      <alignment horizontal="center" vertical="center" wrapText="1"/>
    </xf>
    <xf numFmtId="4" fontId="1" fillId="0" borderId="4" xfId="0" applyNumberFormat="1" applyFont="1" applyBorder="1" applyAlignment="1">
      <alignment vertical="top" wrapText="1"/>
    </xf>
    <xf numFmtId="4" fontId="2" fillId="0" borderId="1" xfId="0" applyNumberFormat="1" applyFont="1" applyBorder="1" applyAlignment="1">
      <alignment vertical="top" wrapText="1"/>
    </xf>
    <xf numFmtId="4" fontId="1" fillId="0" borderId="1" xfId="0" applyNumberFormat="1" applyFont="1" applyBorder="1" applyAlignment="1">
      <alignment vertical="top" wrapText="1"/>
    </xf>
    <xf numFmtId="4" fontId="1" fillId="0" borderId="6" xfId="0" applyNumberFormat="1" applyFont="1" applyBorder="1" applyAlignment="1">
      <alignment vertical="top" wrapText="1"/>
    </xf>
    <xf numFmtId="4" fontId="1" fillId="0" borderId="5" xfId="0" applyNumberFormat="1" applyFont="1" applyBorder="1" applyAlignment="1">
      <alignment vertical="top" wrapText="1"/>
    </xf>
    <xf numFmtId="49" fontId="1" fillId="0" borderId="5" xfId="0" applyNumberFormat="1" applyFont="1" applyBorder="1" applyAlignment="1">
      <alignment horizontal="center" vertical="top" wrapText="1"/>
    </xf>
    <xf numFmtId="49" fontId="1" fillId="3" borderId="1"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top" wrapText="1"/>
    </xf>
    <xf numFmtId="49" fontId="1" fillId="0" borderId="4" xfId="0" applyNumberFormat="1" applyFont="1" applyBorder="1" applyAlignment="1">
      <alignment horizontal="center" vertical="top" wrapText="1"/>
    </xf>
    <xf numFmtId="49" fontId="1" fillId="0" borderId="6" xfId="0" applyNumberFormat="1" applyFont="1" applyBorder="1" applyAlignment="1">
      <alignment horizontal="center" vertical="top"/>
    </xf>
    <xf numFmtId="4" fontId="1" fillId="0" borderId="6" xfId="0" applyNumberFormat="1" applyFont="1" applyBorder="1" applyAlignment="1">
      <alignment horizontal="center" vertical="top"/>
    </xf>
    <xf numFmtId="4" fontId="1" fillId="0" borderId="11" xfId="0" applyNumberFormat="1" applyFont="1" applyBorder="1" applyAlignment="1">
      <alignment vertical="top" wrapText="1"/>
    </xf>
    <xf numFmtId="49" fontId="1" fillId="0" borderId="11" xfId="0" applyNumberFormat="1" applyFont="1" applyBorder="1" applyAlignment="1">
      <alignment horizontal="center" vertical="center" wrapText="1"/>
    </xf>
    <xf numFmtId="4" fontId="3" fillId="0" borderId="1" xfId="0" applyNumberFormat="1" applyFont="1" applyFill="1" applyBorder="1" applyAlignment="1">
      <alignment vertical="top" wrapText="1"/>
    </xf>
    <xf numFmtId="49" fontId="3" fillId="0" borderId="1" xfId="0" applyNumberFormat="1" applyFont="1" applyFill="1" applyBorder="1" applyAlignment="1">
      <alignment horizontal="center" vertical="center" wrapText="1"/>
    </xf>
    <xf numFmtId="4" fontId="3" fillId="0" borderId="7" xfId="0" applyNumberFormat="1" applyFont="1" applyFill="1" applyBorder="1" applyAlignment="1">
      <alignment vertical="top" wrapText="1"/>
    </xf>
    <xf numFmtId="49" fontId="3" fillId="0" borderId="7" xfId="0" applyNumberFormat="1" applyFont="1" applyFill="1" applyBorder="1" applyAlignment="1">
      <alignment vertical="center" wrapText="1"/>
    </xf>
    <xf numFmtId="0" fontId="3" fillId="3" borderId="12" xfId="0" applyFont="1" applyFill="1" applyBorder="1" applyAlignment="1">
      <alignment horizontal="left" vertical="top" wrapText="1"/>
    </xf>
    <xf numFmtId="0" fontId="3" fillId="3" borderId="4" xfId="0" applyFont="1" applyFill="1" applyBorder="1" applyAlignment="1">
      <alignment horizontal="left" vertical="top" wrapText="1"/>
    </xf>
    <xf numFmtId="0" fontId="3" fillId="3" borderId="7" xfId="0" applyFont="1" applyFill="1" applyBorder="1" applyAlignment="1">
      <alignment horizontal="left" vertical="top" wrapText="1"/>
    </xf>
    <xf numFmtId="49" fontId="1" fillId="3" borderId="7" xfId="0" applyNumberFormat="1" applyFont="1" applyFill="1" applyBorder="1" applyAlignment="1">
      <alignment horizontal="left" vertical="top" wrapText="1"/>
    </xf>
    <xf numFmtId="0" fontId="3" fillId="3" borderId="1" xfId="0" applyFont="1" applyFill="1" applyBorder="1" applyAlignment="1">
      <alignment horizontal="left" vertical="top" wrapText="1"/>
    </xf>
    <xf numFmtId="3" fontId="3" fillId="3" borderId="1" xfId="0" applyNumberFormat="1" applyFont="1" applyFill="1" applyBorder="1" applyAlignment="1">
      <alignment horizontal="left" vertical="top" wrapText="1"/>
    </xf>
    <xf numFmtId="4" fontId="1" fillId="0" borderId="4" xfId="0" applyNumberFormat="1" applyFont="1" applyBorder="1" applyAlignment="1">
      <alignment horizontal="center" vertical="top" wrapText="1"/>
    </xf>
    <xf numFmtId="4" fontId="1" fillId="0" borderId="6" xfId="0" applyNumberFormat="1" applyFont="1" applyBorder="1" applyAlignment="1">
      <alignment horizontal="center" vertical="top" wrapText="1"/>
    </xf>
    <xf numFmtId="4" fontId="1" fillId="0" borderId="11" xfId="0" applyNumberFormat="1" applyFont="1" applyBorder="1" applyAlignment="1">
      <alignment horizontal="center" vertical="top" wrapText="1"/>
    </xf>
    <xf numFmtId="49"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4" xfId="0" applyNumberFormat="1" applyFont="1" applyBorder="1" applyAlignment="1">
      <alignment horizontal="center" vertical="top"/>
    </xf>
    <xf numFmtId="0" fontId="10" fillId="0" borderId="0" xfId="0" applyFont="1" applyAlignment="1">
      <alignment vertical="top"/>
    </xf>
    <xf numFmtId="49" fontId="2" fillId="0" borderId="1" xfId="0" applyNumberFormat="1" applyFont="1" applyBorder="1" applyAlignment="1">
      <alignment horizontal="center" vertical="top" wrapText="1"/>
    </xf>
    <xf numFmtId="3" fontId="11" fillId="3" borderId="1" xfId="0" applyNumberFormat="1" applyFont="1" applyFill="1" applyBorder="1" applyAlignment="1">
      <alignment horizontal="left" vertical="top" wrapText="1"/>
    </xf>
    <xf numFmtId="3" fontId="3" fillId="3" borderId="1" xfId="0" applyNumberFormat="1" applyFont="1" applyFill="1" applyBorder="1" applyAlignment="1">
      <alignment vertical="top" wrapText="1"/>
    </xf>
    <xf numFmtId="3" fontId="11" fillId="3" borderId="1" xfId="0" applyNumberFormat="1" applyFont="1" applyFill="1" applyBorder="1" applyAlignment="1">
      <alignment vertical="top" wrapText="1"/>
    </xf>
    <xf numFmtId="3" fontId="3" fillId="0" borderId="1" xfId="0" applyNumberFormat="1" applyFont="1" applyFill="1" applyBorder="1" applyAlignment="1">
      <alignment vertical="top" wrapText="1"/>
    </xf>
    <xf numFmtId="3" fontId="11" fillId="5" borderId="1" xfId="0" applyNumberFormat="1" applyFont="1" applyFill="1" applyBorder="1" applyAlignment="1">
      <alignment vertical="top" wrapText="1"/>
    </xf>
    <xf numFmtId="3" fontId="11" fillId="0" borderId="1" xfId="0" applyNumberFormat="1"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wrapText="1"/>
    </xf>
    <xf numFmtId="3" fontId="3" fillId="5" borderId="1" xfId="0" applyNumberFormat="1" applyFont="1" applyFill="1" applyBorder="1" applyAlignment="1">
      <alignment vertical="top" wrapText="1"/>
    </xf>
    <xf numFmtId="0" fontId="1" fillId="2" borderId="0" xfId="0" applyFont="1" applyFill="1" applyBorder="1" applyAlignment="1">
      <alignment vertical="center" wrapText="1"/>
    </xf>
    <xf numFmtId="0" fontId="1" fillId="0" borderId="0" xfId="0" applyFont="1" applyFill="1"/>
    <xf numFmtId="49" fontId="1" fillId="0" borderId="1" xfId="0" applyNumberFormat="1" applyFont="1" applyFill="1" applyBorder="1"/>
    <xf numFmtId="0" fontId="1" fillId="0" borderId="1" xfId="0" applyFont="1" applyFill="1" applyBorder="1" applyAlignment="1">
      <alignment vertical="center" wrapText="1"/>
    </xf>
    <xf numFmtId="0" fontId="2" fillId="0" borderId="1" xfId="0" applyFont="1" applyFill="1" applyBorder="1" applyAlignment="1">
      <alignment vertical="center" wrapText="1"/>
    </xf>
    <xf numFmtId="49" fontId="2" fillId="0" borderId="1" xfId="0" applyNumberFormat="1" applyFont="1" applyBorder="1" applyAlignment="1">
      <alignment horizontal="center" vertical="top"/>
    </xf>
    <xf numFmtId="49" fontId="2" fillId="0" borderId="6" xfId="0" applyNumberFormat="1" applyFont="1" applyBorder="1" applyAlignment="1">
      <alignment horizontal="center" vertical="top" wrapText="1"/>
    </xf>
    <xf numFmtId="4" fontId="2" fillId="0" borderId="1" xfId="0" applyNumberFormat="1" applyFont="1" applyFill="1" applyBorder="1" applyAlignment="1">
      <alignment vertical="center" wrapText="1"/>
    </xf>
    <xf numFmtId="4" fontId="2" fillId="0" borderId="1" xfId="0" applyNumberFormat="1" applyFont="1" applyFill="1" applyBorder="1" applyAlignment="1">
      <alignment wrapText="1"/>
    </xf>
    <xf numFmtId="49" fontId="2" fillId="3" borderId="10" xfId="0" applyNumberFormat="1"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4" fontId="2" fillId="3" borderId="1" xfId="0" applyNumberFormat="1" applyFont="1" applyFill="1" applyBorder="1" applyAlignment="1">
      <alignment vertical="top" wrapText="1"/>
    </xf>
    <xf numFmtId="49" fontId="2" fillId="0" borderId="5" xfId="0" applyNumberFormat="1" applyFont="1" applyBorder="1" applyAlignment="1">
      <alignment horizontal="center" vertical="top" wrapText="1"/>
    </xf>
    <xf numFmtId="4" fontId="11" fillId="3" borderId="1" xfId="0" applyNumberFormat="1" applyFont="1" applyFill="1" applyBorder="1" applyAlignment="1">
      <alignment vertical="top" wrapText="1"/>
    </xf>
    <xf numFmtId="4" fontId="11" fillId="0" borderId="1" xfId="0" applyNumberFormat="1" applyFont="1" applyFill="1" applyBorder="1" applyAlignment="1">
      <alignment vertical="top" wrapText="1"/>
    </xf>
    <xf numFmtId="49" fontId="1" fillId="0" borderId="13" xfId="0" applyNumberFormat="1" applyFont="1" applyBorder="1" applyAlignment="1">
      <alignment horizontal="center" vertical="center" wrapText="1"/>
    </xf>
    <xf numFmtId="49" fontId="3" fillId="0" borderId="11" xfId="0" applyNumberFormat="1" applyFont="1" applyBorder="1" applyAlignment="1">
      <alignment horizontal="center" vertical="top" wrapText="1"/>
    </xf>
    <xf numFmtId="0" fontId="12" fillId="0" borderId="0" xfId="0" applyFont="1" applyAlignment="1">
      <alignment horizontal="center" wrapText="1"/>
    </xf>
    <xf numFmtId="0" fontId="13" fillId="3" borderId="1" xfId="0" applyFont="1" applyFill="1" applyBorder="1" applyAlignment="1">
      <alignment horizontal="left" vertical="top" wrapText="1"/>
    </xf>
    <xf numFmtId="49" fontId="14" fillId="0" borderId="1" xfId="0" applyNumberFormat="1" applyFont="1" applyBorder="1" applyAlignment="1">
      <alignment horizontal="center" vertical="top"/>
    </xf>
    <xf numFmtId="49" fontId="13" fillId="0" borderId="1" xfId="0" applyNumberFormat="1" applyFont="1" applyBorder="1" applyAlignment="1">
      <alignment horizontal="center" vertical="top"/>
    </xf>
    <xf numFmtId="49" fontId="2" fillId="0" borderId="8"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5" xfId="0" applyNumberFormat="1" applyFont="1" applyFill="1" applyBorder="1" applyAlignment="1">
      <alignment horizontal="center" vertical="top"/>
    </xf>
    <xf numFmtId="4" fontId="1" fillId="0" borderId="5" xfId="0" applyNumberFormat="1" applyFont="1" applyFill="1" applyBorder="1" applyAlignment="1">
      <alignment horizontal="center" vertical="top"/>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xf>
    <xf numFmtId="4" fontId="1" fillId="0" borderId="0" xfId="0" applyNumberFormat="1" applyFont="1"/>
    <xf numFmtId="49" fontId="2" fillId="0" borderId="6" xfId="0" applyNumberFormat="1" applyFont="1" applyFill="1" applyBorder="1" applyAlignment="1">
      <alignment horizontal="center" vertical="top" wrapText="1"/>
    </xf>
    <xf numFmtId="49" fontId="1" fillId="0" borderId="4"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xf>
    <xf numFmtId="4" fontId="1" fillId="0" borderId="7" xfId="0" applyNumberFormat="1" applyFont="1" applyFill="1" applyBorder="1" applyAlignment="1">
      <alignment horizontal="center" vertical="top"/>
    </xf>
    <xf numFmtId="49" fontId="1" fillId="0" borderId="1" xfId="0" applyNumberFormat="1" applyFont="1" applyBorder="1" applyAlignment="1">
      <alignment wrapText="1"/>
    </xf>
    <xf numFmtId="49" fontId="2" fillId="0" borderId="1" xfId="0" applyNumberFormat="1" applyFont="1" applyFill="1" applyBorder="1" applyAlignment="1">
      <alignment horizontal="center" vertical="top"/>
    </xf>
    <xf numFmtId="49" fontId="1" fillId="0" borderId="1" xfId="0" applyNumberFormat="1" applyFont="1" applyBorder="1" applyAlignment="1">
      <alignment vertical="center"/>
    </xf>
    <xf numFmtId="4" fontId="1" fillId="0" borderId="1" xfId="0" applyNumberFormat="1" applyFont="1" applyFill="1" applyBorder="1" applyAlignment="1">
      <alignment horizontal="center" vertical="top"/>
    </xf>
    <xf numFmtId="49" fontId="1" fillId="0" borderId="1" xfId="0" applyNumberFormat="1" applyFont="1" applyFill="1" applyBorder="1" applyAlignment="1">
      <alignment horizontal="center" vertical="top"/>
    </xf>
    <xf numFmtId="49" fontId="1" fillId="0" borderId="1" xfId="0" applyNumberFormat="1" applyFont="1" applyBorder="1" applyAlignment="1">
      <alignment horizontal="left" vertical="center"/>
    </xf>
    <xf numFmtId="49" fontId="1" fillId="3" borderId="2"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top" wrapText="1"/>
    </xf>
    <xf numFmtId="4" fontId="1" fillId="3" borderId="2" xfId="0" applyNumberFormat="1" applyFont="1" applyFill="1" applyBorder="1" applyAlignment="1">
      <alignment horizontal="center" vertical="top" wrapText="1"/>
    </xf>
    <xf numFmtId="4" fontId="2" fillId="3" borderId="2" xfId="0" applyNumberFormat="1" applyFont="1" applyFill="1" applyBorder="1" applyAlignment="1"/>
    <xf numFmtId="49" fontId="2" fillId="3" borderId="2" xfId="0" applyNumberFormat="1" applyFont="1" applyFill="1" applyBorder="1" applyAlignment="1">
      <alignment horizontal="center" vertical="center" wrapText="1"/>
    </xf>
    <xf numFmtId="49" fontId="2" fillId="3" borderId="2" xfId="0" applyNumberFormat="1" applyFont="1" applyFill="1" applyBorder="1" applyAlignment="1">
      <alignment horizontal="center" vertical="top" wrapText="1"/>
    </xf>
    <xf numFmtId="4" fontId="2" fillId="3" borderId="2" xfId="0" applyNumberFormat="1" applyFont="1" applyFill="1" applyBorder="1" applyAlignment="1">
      <alignment horizontal="center" vertical="top" wrapText="1"/>
    </xf>
    <xf numFmtId="49" fontId="3" fillId="0" borderId="4" xfId="0" applyNumberFormat="1" applyFont="1" applyBorder="1" applyAlignment="1">
      <alignment horizontal="center" vertical="top" wrapText="1"/>
    </xf>
    <xf numFmtId="49" fontId="3" fillId="0" borderId="5" xfId="0" applyNumberFormat="1" applyFont="1" applyBorder="1" applyAlignment="1">
      <alignment horizontal="center" vertical="top" wrapText="1"/>
    </xf>
    <xf numFmtId="49" fontId="11" fillId="0" borderId="1" xfId="0" applyNumberFormat="1" applyFont="1" applyFill="1" applyBorder="1" applyAlignment="1">
      <alignment horizontal="center" vertical="top" wrapText="1"/>
    </xf>
    <xf numFmtId="49" fontId="11" fillId="0" borderId="10"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0" fontId="2" fillId="0" borderId="10" xfId="0" applyFont="1" applyFill="1" applyBorder="1" applyAlignment="1">
      <alignment horizontal="left" vertical="top" wrapText="1"/>
    </xf>
    <xf numFmtId="49" fontId="2" fillId="3" borderId="2" xfId="0" applyNumberFormat="1" applyFont="1" applyFill="1" applyBorder="1"/>
    <xf numFmtId="49" fontId="1" fillId="3" borderId="2" xfId="0" applyNumberFormat="1" applyFont="1" applyFill="1" applyBorder="1" applyAlignment="1">
      <alignment vertical="top"/>
    </xf>
    <xf numFmtId="0" fontId="1" fillId="3" borderId="2" xfId="0" applyFont="1" applyFill="1" applyBorder="1" applyAlignment="1">
      <alignment vertical="top"/>
    </xf>
    <xf numFmtId="4" fontId="1" fillId="0" borderId="1" xfId="0" applyNumberFormat="1" applyFont="1" applyBorder="1" applyAlignment="1">
      <alignment vertical="top"/>
    </xf>
    <xf numFmtId="49" fontId="13" fillId="0" borderId="1" xfId="0" applyNumberFormat="1" applyFont="1" applyBorder="1" applyAlignment="1">
      <alignment horizontal="center" vertical="top" wrapText="1"/>
    </xf>
    <xf numFmtId="49" fontId="1" fillId="0" borderId="1" xfId="0" applyNumberFormat="1" applyFont="1" applyBorder="1" applyAlignment="1">
      <alignment vertical="top" wrapText="1"/>
    </xf>
    <xf numFmtId="4" fontId="1" fillId="0" borderId="1" xfId="0" applyNumberFormat="1" applyFont="1" applyBorder="1" applyAlignment="1">
      <alignment horizontal="center" vertical="top" wrapText="1" readingOrder="1"/>
    </xf>
    <xf numFmtId="49" fontId="1" fillId="0" borderId="1" xfId="0" applyNumberFormat="1" applyFont="1" applyBorder="1" applyAlignment="1">
      <alignment horizontal="center" vertical="top" wrapText="1" readingOrder="1"/>
    </xf>
    <xf numFmtId="0" fontId="1" fillId="0" borderId="1" xfId="0" applyFont="1" applyBorder="1" applyAlignment="1">
      <alignment horizontal="center" vertical="top" textRotation="90" wrapText="1"/>
    </xf>
    <xf numFmtId="2" fontId="1" fillId="0" borderId="1" xfId="0" applyNumberFormat="1" applyFont="1" applyBorder="1" applyAlignment="1">
      <alignment horizontal="center" vertical="top" wrapText="1"/>
    </xf>
    <xf numFmtId="0" fontId="10" fillId="0" borderId="1" xfId="0" applyFont="1" applyBorder="1" applyAlignment="1">
      <alignment vertical="top"/>
    </xf>
    <xf numFmtId="4" fontId="2" fillId="6" borderId="1" xfId="0" applyNumberFormat="1" applyFont="1" applyFill="1" applyBorder="1" applyAlignment="1">
      <alignment horizontal="center" vertical="top" wrapText="1"/>
    </xf>
    <xf numFmtId="0" fontId="4" fillId="0" borderId="0" xfId="0" applyFont="1"/>
    <xf numFmtId="0" fontId="1" fillId="3" borderId="1" xfId="0" applyFont="1" applyFill="1" applyBorder="1" applyAlignment="1">
      <alignment vertical="center" wrapText="1"/>
    </xf>
    <xf numFmtId="0" fontId="4" fillId="0" borderId="0" xfId="0" applyFont="1" applyBorder="1"/>
    <xf numFmtId="2" fontId="1" fillId="0" borderId="1" xfId="0" applyNumberFormat="1" applyFont="1" applyBorder="1" applyAlignment="1">
      <alignment horizontal="center" vertical="top"/>
    </xf>
    <xf numFmtId="0" fontId="1" fillId="3" borderId="6" xfId="0" applyFont="1" applyFill="1" applyBorder="1" applyAlignment="1">
      <alignment vertical="center" wrapText="1"/>
    </xf>
    <xf numFmtId="49" fontId="1" fillId="3" borderId="6" xfId="0" applyNumberFormat="1" applyFont="1" applyFill="1" applyBorder="1" applyAlignment="1">
      <alignment horizontal="center" vertical="center" wrapText="1"/>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1" fillId="3" borderId="1" xfId="0" applyNumberFormat="1" applyFont="1" applyFill="1" applyBorder="1" applyAlignment="1">
      <alignment horizontal="center" vertical="top" wrapText="1"/>
    </xf>
    <xf numFmtId="4" fontId="1" fillId="3" borderId="4" xfId="0" applyNumberFormat="1" applyFont="1" applyFill="1" applyBorder="1" applyAlignment="1">
      <alignment horizontal="center" vertical="top" wrapText="1"/>
    </xf>
    <xf numFmtId="49" fontId="1" fillId="3" borderId="12" xfId="0" applyNumberFormat="1" applyFont="1" applyFill="1" applyBorder="1" applyAlignment="1">
      <alignment horizontal="center" vertical="top" wrapText="1"/>
    </xf>
    <xf numFmtId="4" fontId="1" fillId="3" borderId="7" xfId="0" applyNumberFormat="1" applyFont="1" applyFill="1" applyBorder="1" applyAlignment="1">
      <alignment horizontal="center" vertical="top" wrapText="1"/>
    </xf>
    <xf numFmtId="4" fontId="1" fillId="3" borderId="5" xfId="0" applyNumberFormat="1" applyFont="1" applyFill="1" applyBorder="1" applyAlignment="1">
      <alignment horizontal="center" vertical="top" wrapText="1"/>
    </xf>
    <xf numFmtId="49" fontId="1" fillId="3" borderId="7" xfId="0" applyNumberFormat="1" applyFont="1" applyFill="1" applyBorder="1" applyAlignment="1">
      <alignment horizontal="center" vertical="center" wrapText="1"/>
    </xf>
    <xf numFmtId="49" fontId="2" fillId="0" borderId="4" xfId="0" applyNumberFormat="1" applyFont="1" applyBorder="1" applyAlignment="1">
      <alignment horizontal="center" vertical="top" wrapText="1"/>
    </xf>
    <xf numFmtId="0" fontId="4" fillId="3" borderId="0" xfId="0" applyFont="1" applyFill="1"/>
    <xf numFmtId="4" fontId="1" fillId="3" borderId="7" xfId="0" applyNumberFormat="1" applyFont="1" applyFill="1" applyBorder="1" applyAlignment="1">
      <alignment vertical="top" wrapText="1"/>
    </xf>
    <xf numFmtId="49" fontId="2" fillId="3" borderId="7" xfId="0" applyNumberFormat="1" applyFont="1" applyFill="1" applyBorder="1" applyAlignment="1">
      <alignment horizontal="center" vertical="top" wrapText="1"/>
    </xf>
    <xf numFmtId="4" fontId="1" fillId="3" borderId="5" xfId="0" applyNumberFormat="1" applyFont="1" applyFill="1" applyBorder="1" applyAlignment="1">
      <alignment vertical="top" wrapText="1"/>
    </xf>
    <xf numFmtId="49" fontId="2" fillId="3" borderId="5"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center" wrapText="1"/>
    </xf>
    <xf numFmtId="4" fontId="1" fillId="3" borderId="11" xfId="0" applyNumberFormat="1" applyFont="1" applyFill="1" applyBorder="1" applyAlignment="1">
      <alignment vertical="top" wrapText="1"/>
    </xf>
    <xf numFmtId="164" fontId="2" fillId="4" borderId="4" xfId="0" applyNumberFormat="1" applyFont="1" applyFill="1" applyBorder="1" applyAlignment="1">
      <alignment horizontal="center" vertical="top" wrapText="1"/>
    </xf>
    <xf numFmtId="49" fontId="2" fillId="3" borderId="6" xfId="0" applyNumberFormat="1" applyFont="1" applyFill="1" applyBorder="1" applyAlignment="1">
      <alignment horizontal="center" vertical="top" wrapText="1"/>
    </xf>
    <xf numFmtId="4" fontId="3" fillId="3" borderId="5" xfId="0" applyNumberFormat="1" applyFont="1" applyFill="1" applyBorder="1" applyAlignment="1">
      <alignment vertical="top" wrapText="1"/>
    </xf>
    <xf numFmtId="49" fontId="11"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0" borderId="5" xfId="0" applyNumberFormat="1" applyFont="1" applyBorder="1" applyAlignment="1">
      <alignment vertical="top" wrapText="1"/>
    </xf>
    <xf numFmtId="49" fontId="11" fillId="0" borderId="5"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4" fontId="3" fillId="0" borderId="5" xfId="0" applyNumberFormat="1" applyFont="1" applyBorder="1" applyAlignment="1">
      <alignment horizontal="center" vertical="top" wrapText="1"/>
    </xf>
    <xf numFmtId="49" fontId="3" fillId="3"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top" wrapText="1"/>
    </xf>
    <xf numFmtId="4" fontId="3" fillId="0" borderId="6" xfId="0" applyNumberFormat="1" applyFont="1" applyBorder="1" applyAlignment="1">
      <alignment horizontal="center" vertical="top" wrapText="1"/>
    </xf>
    <xf numFmtId="4" fontId="3" fillId="3" borderId="1" xfId="0" applyNumberFormat="1" applyFont="1" applyFill="1" applyBorder="1" applyAlignment="1">
      <alignment horizontal="center" vertical="top"/>
    </xf>
    <xf numFmtId="49" fontId="11" fillId="3" borderId="2" xfId="0" applyNumberFormat="1" applyFont="1" applyFill="1" applyBorder="1" applyAlignment="1">
      <alignment horizontal="center" vertical="center" wrapText="1"/>
    </xf>
    <xf numFmtId="49" fontId="11" fillId="3" borderId="2" xfId="0" applyNumberFormat="1" applyFont="1" applyFill="1" applyBorder="1" applyAlignment="1">
      <alignment horizontal="center" vertical="top"/>
    </xf>
    <xf numFmtId="4" fontId="11" fillId="3" borderId="2" xfId="0" applyNumberFormat="1" applyFont="1" applyFill="1" applyBorder="1" applyAlignment="1">
      <alignment horizontal="center" vertical="top"/>
    </xf>
    <xf numFmtId="49" fontId="1" fillId="2" borderId="0" xfId="0" applyNumberFormat="1" applyFont="1" applyFill="1" applyBorder="1"/>
    <xf numFmtId="49" fontId="1" fillId="0" borderId="0" xfId="0" applyNumberFormat="1" applyFont="1" applyAlignment="1">
      <alignment vertical="top"/>
    </xf>
    <xf numFmtId="0" fontId="12" fillId="0" borderId="0" xfId="0" applyFont="1" applyAlignment="1">
      <alignment horizontal="center" vertical="top" wrapText="1"/>
    </xf>
    <xf numFmtId="4" fontId="2" fillId="0" borderId="10" xfId="0" applyNumberFormat="1" applyFont="1" applyFill="1" applyBorder="1" applyAlignment="1">
      <alignment vertical="top"/>
    </xf>
    <xf numFmtId="49" fontId="2" fillId="0" borderId="11" xfId="0" applyNumberFormat="1" applyFont="1" applyBorder="1" applyAlignment="1">
      <alignment horizontal="center" vertical="top" wrapText="1"/>
    </xf>
    <xf numFmtId="49" fontId="11" fillId="3" borderId="10" xfId="0" applyNumberFormat="1" applyFont="1" applyFill="1" applyBorder="1" applyAlignment="1">
      <alignment horizontal="center" vertical="top" wrapText="1"/>
    </xf>
    <xf numFmtId="49" fontId="11" fillId="0" borderId="7" xfId="0" applyNumberFormat="1" applyFont="1" applyFill="1" applyBorder="1" applyAlignment="1">
      <alignment horizontal="center" vertical="top" wrapText="1"/>
    </xf>
    <xf numFmtId="0" fontId="1" fillId="2" borderId="0" xfId="0" applyFont="1" applyFill="1" applyBorder="1" applyAlignment="1">
      <alignment vertical="top" wrapText="1"/>
    </xf>
    <xf numFmtId="0" fontId="1" fillId="0" borderId="1" xfId="0" applyFont="1" applyFill="1" applyBorder="1" applyAlignment="1">
      <alignment vertical="top" wrapText="1"/>
    </xf>
    <xf numFmtId="49" fontId="2" fillId="3" borderId="2" xfId="0" applyNumberFormat="1" applyFont="1" applyFill="1" applyBorder="1" applyAlignment="1">
      <alignment vertical="top"/>
    </xf>
    <xf numFmtId="4" fontId="4" fillId="0" borderId="6" xfId="0" applyNumberFormat="1" applyFont="1" applyBorder="1" applyAlignment="1">
      <alignment horizontal="center" vertical="top" wrapText="1"/>
    </xf>
    <xf numFmtId="0" fontId="3" fillId="0" borderId="6" xfId="0" applyFont="1" applyBorder="1" applyAlignment="1">
      <alignment vertical="center" wrapText="1"/>
    </xf>
    <xf numFmtId="49" fontId="11" fillId="0" borderId="6" xfId="0" applyNumberFormat="1" applyFont="1" applyBorder="1" applyAlignment="1">
      <alignment horizontal="center" vertical="top" wrapText="1"/>
    </xf>
    <xf numFmtId="49" fontId="3" fillId="0" borderId="6" xfId="0" applyNumberFormat="1" applyFont="1" applyBorder="1" applyAlignment="1">
      <alignment horizontal="center" vertical="center" wrapText="1"/>
    </xf>
    <xf numFmtId="49" fontId="3" fillId="0" borderId="6" xfId="0" applyNumberFormat="1" applyFont="1" applyBorder="1" applyAlignment="1">
      <alignment horizontal="center" vertical="top" wrapText="1"/>
    </xf>
    <xf numFmtId="4" fontId="3" fillId="3" borderId="8" xfId="0" applyNumberFormat="1" applyFont="1" applyFill="1" applyBorder="1" applyAlignment="1">
      <alignment horizontal="center" vertical="top" wrapText="1"/>
    </xf>
    <xf numFmtId="49" fontId="2" fillId="4" borderId="16" xfId="0" applyNumberFormat="1" applyFont="1" applyFill="1" applyBorder="1" applyAlignment="1">
      <alignment horizontal="right" vertical="top" wrapText="1"/>
    </xf>
    <xf numFmtId="49" fontId="2" fillId="4" borderId="15" xfId="0" applyNumberFormat="1" applyFont="1" applyFill="1" applyBorder="1" applyAlignment="1">
      <alignment horizontal="right" vertical="top" wrapText="1"/>
    </xf>
    <xf numFmtId="49" fontId="2" fillId="4" borderId="17" xfId="0" applyNumberFormat="1" applyFont="1" applyFill="1" applyBorder="1" applyAlignment="1">
      <alignment horizontal="right" vertical="top" wrapText="1"/>
    </xf>
    <xf numFmtId="49" fontId="2" fillId="4" borderId="2" xfId="0" applyNumberFormat="1" applyFont="1" applyFill="1" applyBorder="1" applyAlignment="1">
      <alignment horizontal="right" vertical="top" wrapText="1"/>
    </xf>
    <xf numFmtId="49" fontId="2" fillId="6" borderId="2" xfId="0" applyNumberFormat="1" applyFont="1" applyFill="1" applyBorder="1" applyAlignment="1">
      <alignment horizontal="right" vertical="top" wrapText="1"/>
    </xf>
    <xf numFmtId="49" fontId="2" fillId="6" borderId="3"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4" fontId="2" fillId="6" borderId="1" xfId="0" applyNumberFormat="1" applyFont="1" applyFill="1" applyBorder="1" applyAlignment="1">
      <alignment vertical="center" wrapText="1"/>
    </xf>
    <xf numFmtId="4" fontId="1" fillId="6" borderId="1"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top" wrapText="1"/>
    </xf>
    <xf numFmtId="4" fontId="3" fillId="0" borderId="5" xfId="0" applyNumberFormat="1" applyFont="1" applyBorder="1" applyAlignment="1">
      <alignment horizontal="center" vertical="top"/>
    </xf>
    <xf numFmtId="49" fontId="1" fillId="3" borderId="4" xfId="0" applyNumberFormat="1" applyFont="1" applyFill="1"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5" xfId="0" applyNumberFormat="1" applyFont="1" applyBorder="1" applyAlignment="1">
      <alignment horizontal="left" vertical="top" wrapText="1"/>
    </xf>
    <xf numFmtId="49" fontId="5" fillId="0" borderId="1" xfId="0" applyNumberFormat="1" applyFont="1" applyBorder="1" applyAlignment="1">
      <alignment horizontal="center" vertical="center" wrapText="1"/>
    </xf>
    <xf numFmtId="4" fontId="3" fillId="0" borderId="1" xfId="0" applyNumberFormat="1" applyFont="1" applyBorder="1" applyAlignment="1">
      <alignment horizontal="center" vertical="top" wrapText="1" readingOrder="1"/>
    </xf>
    <xf numFmtId="49" fontId="1" fillId="0" borderId="23" xfId="0" applyNumberFormat="1" applyFont="1" applyBorder="1" applyAlignment="1">
      <alignment vertical="center" wrapText="1"/>
    </xf>
    <xf numFmtId="0" fontId="2" fillId="3" borderId="22" xfId="0" applyFont="1" applyFill="1" applyBorder="1" applyAlignment="1">
      <alignment horizontal="center" vertical="center" wrapText="1"/>
    </xf>
    <xf numFmtId="49" fontId="1" fillId="3" borderId="26" xfId="0" applyNumberFormat="1" applyFont="1" applyFill="1" applyBorder="1" applyAlignment="1">
      <alignment vertical="center" wrapText="1"/>
    </xf>
    <xf numFmtId="4" fontId="1" fillId="3" borderId="22" xfId="0" applyNumberFormat="1" applyFont="1" applyFill="1" applyBorder="1" applyAlignment="1">
      <alignment horizontal="center" vertical="center" wrapText="1"/>
    </xf>
    <xf numFmtId="49" fontId="2" fillId="4" borderId="24" xfId="0" applyNumberFormat="1" applyFont="1" applyFill="1" applyBorder="1" applyAlignment="1">
      <alignment horizontal="right" vertical="top" wrapText="1"/>
    </xf>
    <xf numFmtId="4" fontId="2" fillId="6" borderId="22" xfId="0" applyNumberFormat="1" applyFont="1" applyFill="1" applyBorder="1" applyAlignment="1">
      <alignment horizontal="center" vertical="center" wrapText="1"/>
    </xf>
    <xf numFmtId="4" fontId="1" fillId="0" borderId="28" xfId="0" applyNumberFormat="1" applyFont="1" applyBorder="1" applyAlignment="1">
      <alignment horizontal="center" vertical="top" wrapText="1"/>
    </xf>
    <xf numFmtId="4" fontId="1" fillId="0" borderId="22" xfId="0" applyNumberFormat="1" applyFont="1" applyBorder="1" applyAlignment="1">
      <alignment horizontal="center" vertical="top" wrapText="1"/>
    </xf>
    <xf numFmtId="4" fontId="1" fillId="3" borderId="28" xfId="0" applyNumberFormat="1" applyFont="1" applyFill="1" applyBorder="1" applyAlignment="1">
      <alignment horizontal="center" vertical="top" wrapText="1"/>
    </xf>
    <xf numFmtId="4" fontId="2" fillId="6" borderId="22" xfId="0" applyNumberFormat="1" applyFont="1" applyFill="1" applyBorder="1" applyAlignment="1">
      <alignment vertical="center" wrapText="1"/>
    </xf>
    <xf numFmtId="49" fontId="1" fillId="3" borderId="26" xfId="0" applyNumberFormat="1" applyFont="1" applyFill="1" applyBorder="1" applyAlignment="1">
      <alignment horizontal="left" vertical="top" wrapText="1"/>
    </xf>
    <xf numFmtId="49" fontId="1" fillId="3" borderId="23" xfId="0" applyNumberFormat="1" applyFont="1" applyFill="1" applyBorder="1" applyAlignment="1">
      <alignment horizontal="left" vertical="top" wrapText="1"/>
    </xf>
    <xf numFmtId="4" fontId="1" fillId="0" borderId="22" xfId="0" applyNumberFormat="1" applyFont="1" applyBorder="1" applyAlignment="1">
      <alignment horizontal="center" vertical="top"/>
    </xf>
    <xf numFmtId="4" fontId="1" fillId="0" borderId="28" xfId="0" applyNumberFormat="1" applyFont="1" applyBorder="1" applyAlignment="1">
      <alignment horizontal="center" vertical="top"/>
    </xf>
    <xf numFmtId="4" fontId="1" fillId="0" borderId="30" xfId="0" applyNumberFormat="1" applyFont="1" applyFill="1" applyBorder="1" applyAlignment="1">
      <alignment horizontal="center" vertical="top"/>
    </xf>
    <xf numFmtId="49" fontId="1" fillId="0" borderId="21" xfId="0" applyNumberFormat="1" applyFont="1" applyBorder="1" applyAlignment="1">
      <alignment horizontal="left" vertical="top" wrapText="1"/>
    </xf>
    <xf numFmtId="4" fontId="1" fillId="0" borderId="30" xfId="0" applyNumberFormat="1" applyFont="1" applyBorder="1" applyAlignment="1">
      <alignment horizontal="center" vertical="top" wrapText="1"/>
    </xf>
    <xf numFmtId="49" fontId="2" fillId="6" borderId="24" xfId="0" applyNumberFormat="1" applyFont="1" applyFill="1" applyBorder="1" applyAlignment="1">
      <alignment horizontal="right" vertical="top" wrapText="1"/>
    </xf>
    <xf numFmtId="49" fontId="2" fillId="0" borderId="23" xfId="0" applyNumberFormat="1" applyFont="1" applyFill="1" applyBorder="1" applyAlignment="1">
      <alignment vertical="center" wrapText="1"/>
    </xf>
    <xf numFmtId="4" fontId="2" fillId="0" borderId="25" xfId="0" applyNumberFormat="1" applyFont="1" applyFill="1" applyBorder="1" applyAlignment="1"/>
    <xf numFmtId="49" fontId="1" fillId="3" borderId="26" xfId="0" applyNumberFormat="1" applyFont="1" applyFill="1" applyBorder="1" applyAlignment="1">
      <alignment horizontal="center" vertical="top" wrapText="1"/>
    </xf>
    <xf numFmtId="49" fontId="1" fillId="3" borderId="21" xfId="0" applyNumberFormat="1" applyFont="1" applyFill="1" applyBorder="1" applyAlignment="1">
      <alignment horizontal="center" vertical="top" wrapText="1"/>
    </xf>
    <xf numFmtId="49" fontId="1" fillId="3" borderId="23" xfId="0" applyNumberFormat="1" applyFont="1" applyFill="1" applyBorder="1" applyAlignment="1">
      <alignment horizontal="center" vertical="top" wrapText="1"/>
    </xf>
    <xf numFmtId="4" fontId="1" fillId="3" borderId="22" xfId="0" applyNumberFormat="1" applyFont="1" applyFill="1" applyBorder="1" applyAlignment="1">
      <alignment horizontal="center" vertical="top" wrapText="1"/>
    </xf>
    <xf numFmtId="49" fontId="2" fillId="3" borderId="24" xfId="0" applyNumberFormat="1" applyFont="1" applyFill="1" applyBorder="1" applyAlignment="1">
      <alignment horizontal="center" vertical="top" wrapText="1"/>
    </xf>
    <xf numFmtId="4" fontId="1" fillId="3" borderId="25" xfId="0" applyNumberFormat="1" applyFont="1" applyFill="1" applyBorder="1" applyAlignment="1">
      <alignment horizontal="center" vertical="top" wrapText="1"/>
    </xf>
    <xf numFmtId="4" fontId="1" fillId="3" borderId="31" xfId="0" applyNumberFormat="1" applyFont="1" applyFill="1" applyBorder="1" applyAlignment="1">
      <alignment horizontal="center" vertical="top" wrapText="1"/>
    </xf>
    <xf numFmtId="49" fontId="2" fillId="3" borderId="23" xfId="0" applyNumberFormat="1" applyFont="1" applyFill="1" applyBorder="1" applyAlignment="1">
      <alignment horizontal="center" vertical="top" wrapText="1"/>
    </xf>
    <xf numFmtId="4" fontId="2" fillId="3" borderId="25" xfId="0" applyNumberFormat="1" applyFont="1" applyFill="1" applyBorder="1" applyAlignment="1">
      <alignment horizontal="center" vertical="top" wrapText="1"/>
    </xf>
    <xf numFmtId="49" fontId="1" fillId="3" borderId="32" xfId="0" applyNumberFormat="1" applyFont="1" applyFill="1" applyBorder="1" applyAlignment="1">
      <alignment horizontal="center" vertical="top" wrapText="1"/>
    </xf>
    <xf numFmtId="4" fontId="1" fillId="0" borderId="33" xfId="0" applyNumberFormat="1" applyFont="1" applyBorder="1" applyAlignment="1">
      <alignment horizontal="center" vertical="top" wrapText="1"/>
    </xf>
    <xf numFmtId="4" fontId="1" fillId="3" borderId="34" xfId="0" applyNumberFormat="1" applyFont="1" applyFill="1" applyBorder="1" applyAlignment="1">
      <alignment horizontal="center" vertical="top" wrapText="1"/>
    </xf>
    <xf numFmtId="4" fontId="1" fillId="3" borderId="30"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3" fillId="0" borderId="30" xfId="0" applyNumberFormat="1" applyFont="1" applyBorder="1" applyAlignment="1">
      <alignment horizontal="center" vertical="top" wrapText="1"/>
    </xf>
    <xf numFmtId="4" fontId="3" fillId="3" borderId="25" xfId="0" applyNumberFormat="1" applyFont="1" applyFill="1" applyBorder="1" applyAlignment="1">
      <alignment horizontal="center" vertical="top" wrapText="1"/>
    </xf>
    <xf numFmtId="4" fontId="3" fillId="0" borderId="22" xfId="0" applyNumberFormat="1" applyFont="1" applyBorder="1" applyAlignment="1">
      <alignment horizontal="center" vertical="top"/>
    </xf>
    <xf numFmtId="4" fontId="3" fillId="0" borderId="28" xfId="0" applyNumberFormat="1" applyFont="1" applyBorder="1" applyAlignment="1">
      <alignment horizontal="center" vertical="top" wrapText="1"/>
    </xf>
    <xf numFmtId="4" fontId="3" fillId="3" borderId="22" xfId="0" applyNumberFormat="1" applyFont="1" applyFill="1" applyBorder="1" applyAlignment="1">
      <alignment horizontal="center" vertical="top"/>
    </xf>
    <xf numFmtId="4" fontId="11" fillId="3" borderId="25" xfId="0" applyNumberFormat="1" applyFont="1" applyFill="1" applyBorder="1" applyAlignment="1">
      <alignment horizontal="center" vertical="top"/>
    </xf>
    <xf numFmtId="4" fontId="3" fillId="0" borderId="25" xfId="0" applyNumberFormat="1" applyFont="1" applyBorder="1" applyAlignment="1">
      <alignment horizontal="center" vertical="top"/>
    </xf>
    <xf numFmtId="4" fontId="3" fillId="0" borderId="22" xfId="0" applyNumberFormat="1" applyFont="1" applyFill="1" applyBorder="1" applyAlignment="1">
      <alignment horizontal="center" vertical="top"/>
    </xf>
    <xf numFmtId="49" fontId="2" fillId="2" borderId="35" xfId="0" applyNumberFormat="1" applyFont="1" applyFill="1" applyBorder="1" applyAlignment="1">
      <alignment vertical="top"/>
    </xf>
    <xf numFmtId="0" fontId="1" fillId="2" borderId="36" xfId="0" applyFont="1" applyFill="1" applyBorder="1" applyAlignment="1">
      <alignment vertical="center" wrapText="1"/>
    </xf>
    <xf numFmtId="49" fontId="2" fillId="0" borderId="23" xfId="0" applyNumberFormat="1" applyFont="1" applyFill="1" applyBorder="1" applyAlignment="1">
      <alignment vertical="top"/>
    </xf>
    <xf numFmtId="0" fontId="1" fillId="0" borderId="22" xfId="0" applyFont="1" applyFill="1" applyBorder="1" applyAlignment="1">
      <alignment vertical="center" wrapText="1"/>
    </xf>
    <xf numFmtId="4" fontId="1" fillId="0" borderId="22" xfId="0" applyNumberFormat="1" applyFont="1" applyFill="1" applyBorder="1" applyAlignment="1">
      <alignment horizontal="center" vertical="top" wrapText="1"/>
    </xf>
    <xf numFmtId="4" fontId="1" fillId="0" borderId="34" xfId="0" applyNumberFormat="1" applyFont="1" applyFill="1" applyBorder="1" applyAlignment="1">
      <alignment horizontal="center" vertical="top"/>
    </xf>
    <xf numFmtId="4" fontId="1" fillId="0" borderId="22" xfId="0" applyNumberFormat="1" applyFont="1" applyFill="1" applyBorder="1" applyAlignment="1">
      <alignment horizontal="center" vertical="top"/>
    </xf>
    <xf numFmtId="0" fontId="1" fillId="0" borderId="25" xfId="0" applyFont="1" applyFill="1" applyBorder="1" applyAlignment="1">
      <alignment vertical="top"/>
    </xf>
    <xf numFmtId="49" fontId="1" fillId="0" borderId="23" xfId="0" applyNumberFormat="1" applyFont="1" applyBorder="1" applyAlignment="1">
      <alignment horizontal="center" vertical="top"/>
    </xf>
    <xf numFmtId="49" fontId="1" fillId="0" borderId="23" xfId="0" applyNumberFormat="1" applyFont="1" applyBorder="1" applyAlignment="1">
      <alignment vertical="top"/>
    </xf>
    <xf numFmtId="4" fontId="1" fillId="0" borderId="22" xfId="0" applyNumberFormat="1" applyFont="1" applyBorder="1" applyAlignment="1">
      <alignment vertical="top"/>
    </xf>
    <xf numFmtId="4" fontId="1" fillId="6" borderId="22" xfId="0" applyNumberFormat="1" applyFont="1" applyFill="1" applyBorder="1" applyAlignment="1">
      <alignment horizontal="center" vertical="top" wrapText="1"/>
    </xf>
    <xf numFmtId="49" fontId="1" fillId="0" borderId="23" xfId="0" applyNumberFormat="1" applyFont="1" applyBorder="1" applyAlignment="1">
      <alignment horizontal="center" vertical="top" wrapText="1"/>
    </xf>
    <xf numFmtId="49" fontId="1" fillId="0" borderId="26" xfId="0" applyNumberFormat="1" applyFont="1" applyBorder="1" applyAlignment="1">
      <alignment horizontal="center" vertical="top" wrapText="1"/>
    </xf>
    <xf numFmtId="49" fontId="1" fillId="0" borderId="32" xfId="0" applyNumberFormat="1" applyFont="1" applyBorder="1" applyAlignment="1">
      <alignment horizontal="center" vertical="top" wrapText="1"/>
    </xf>
    <xf numFmtId="49" fontId="1" fillId="0" borderId="21" xfId="0" applyNumberFormat="1" applyFont="1" applyBorder="1" applyAlignment="1">
      <alignment horizontal="center" vertical="top" wrapText="1"/>
    </xf>
    <xf numFmtId="49" fontId="2" fillId="0" borderId="23" xfId="0" applyNumberFormat="1" applyFont="1" applyBorder="1" applyAlignment="1">
      <alignment horizontal="center" vertical="top" wrapText="1"/>
    </xf>
    <xf numFmtId="4" fontId="2" fillId="6" borderId="22" xfId="0" applyNumberFormat="1" applyFont="1" applyFill="1" applyBorder="1" applyAlignment="1">
      <alignment horizontal="center" vertical="top" wrapText="1"/>
    </xf>
    <xf numFmtId="0" fontId="1" fillId="0" borderId="22" xfId="0" applyFont="1" applyBorder="1" applyAlignment="1">
      <alignment horizontal="center" vertical="top" wrapText="1"/>
    </xf>
    <xf numFmtId="164" fontId="2" fillId="6" borderId="22" xfId="0" applyNumberFormat="1" applyFont="1" applyFill="1" applyBorder="1" applyAlignment="1">
      <alignment horizontal="center" vertical="top" wrapText="1"/>
    </xf>
    <xf numFmtId="0" fontId="10" fillId="0" borderId="22" xfId="0" applyFont="1" applyBorder="1" applyAlignment="1">
      <alignment vertical="top"/>
    </xf>
    <xf numFmtId="49" fontId="2" fillId="4" borderId="37" xfId="0" applyNumberFormat="1" applyFont="1" applyFill="1" applyBorder="1" applyAlignment="1">
      <alignment horizontal="right" vertical="top" wrapText="1"/>
    </xf>
    <xf numFmtId="164" fontId="2" fillId="4" borderId="31" xfId="0" applyNumberFormat="1" applyFont="1" applyFill="1" applyBorder="1" applyAlignment="1">
      <alignment horizontal="center" vertical="top" wrapText="1"/>
    </xf>
    <xf numFmtId="4" fontId="2" fillId="7" borderId="40" xfId="0" applyNumberFormat="1" applyFont="1" applyFill="1" applyBorder="1" applyAlignment="1">
      <alignment horizontal="center" vertical="center" wrapText="1"/>
    </xf>
    <xf numFmtId="4" fontId="2" fillId="7" borderId="41" xfId="0" applyNumberFormat="1" applyFont="1" applyFill="1" applyBorder="1" applyAlignment="1">
      <alignment horizontal="center" vertical="center" wrapText="1"/>
    </xf>
    <xf numFmtId="4" fontId="3" fillId="0" borderId="4" xfId="0" applyNumberFormat="1" applyFont="1" applyFill="1" applyBorder="1" applyAlignment="1">
      <alignment horizontal="center" vertical="top" wrapText="1"/>
    </xf>
    <xf numFmtId="4" fontId="3" fillId="0" borderId="4" xfId="0" applyNumberFormat="1" applyFont="1" applyBorder="1" applyAlignment="1">
      <alignment horizontal="center" vertical="top"/>
    </xf>
    <xf numFmtId="0" fontId="1" fillId="0" borderId="0" xfId="0" applyFont="1" applyAlignment="1">
      <alignment vertical="top" wrapText="1"/>
    </xf>
    <xf numFmtId="0" fontId="5" fillId="0" borderId="14" xfId="0" applyFont="1" applyBorder="1" applyAlignment="1">
      <alignment horizontal="center" vertical="top" wrapText="1"/>
    </xf>
    <xf numFmtId="0" fontId="5" fillId="0" borderId="1" xfId="0" applyFont="1" applyBorder="1" applyAlignment="1">
      <alignment horizontal="center" vertical="top" wrapText="1"/>
    </xf>
    <xf numFmtId="0" fontId="5" fillId="0" borderId="20" xfId="0" applyFont="1" applyBorder="1" applyAlignment="1">
      <alignment horizontal="center" vertical="top" wrapText="1"/>
    </xf>
    <xf numFmtId="0" fontId="5" fillId="0" borderId="22" xfId="0" applyFont="1" applyBorder="1" applyAlignment="1">
      <alignment horizontal="center" vertical="top" wrapText="1"/>
    </xf>
    <xf numFmtId="0" fontId="5" fillId="0" borderId="19" xfId="0" applyFont="1" applyBorder="1" applyAlignment="1">
      <alignment horizontal="center" vertical="center" wrapText="1"/>
    </xf>
    <xf numFmtId="0" fontId="5" fillId="0" borderId="5" xfId="0" applyFont="1" applyBorder="1" applyAlignment="1">
      <alignment horizontal="center" vertical="center" wrapText="1"/>
    </xf>
    <xf numFmtId="49" fontId="5" fillId="0" borderId="14" xfId="0" applyNumberFormat="1" applyFont="1" applyBorder="1" applyAlignment="1">
      <alignment horizontal="center" vertical="center" wrapText="1"/>
    </xf>
    <xf numFmtId="49" fontId="5" fillId="0" borderId="19" xfId="0" applyNumberFormat="1" applyFont="1" applyBorder="1" applyAlignment="1">
      <alignment horizontal="center" vertical="center" textRotation="90" wrapText="1"/>
    </xf>
    <xf numFmtId="49" fontId="1" fillId="0" borderId="5" xfId="0" applyNumberFormat="1" applyFont="1" applyBorder="1" applyAlignment="1">
      <alignment horizontal="center" vertical="center" textRotation="90" wrapText="1"/>
    </xf>
    <xf numFmtId="0" fontId="1" fillId="0" borderId="0" xfId="0" applyFont="1" applyAlignment="1">
      <alignment horizontal="left" vertical="top" wrapText="1"/>
    </xf>
    <xf numFmtId="0" fontId="0" fillId="0" borderId="0" xfId="0" applyAlignment="1">
      <alignment wrapText="1"/>
    </xf>
    <xf numFmtId="0" fontId="1" fillId="0" borderId="0" xfId="0" applyFont="1" applyAlignment="1">
      <alignment wrapText="1"/>
    </xf>
    <xf numFmtId="0" fontId="12" fillId="0" borderId="0" xfId="0" applyFont="1" applyAlignment="1">
      <alignment horizontal="center" wrapText="1"/>
    </xf>
    <xf numFmtId="49" fontId="5" fillId="0" borderId="19" xfId="0" applyNumberFormat="1" applyFont="1" applyBorder="1" applyAlignment="1">
      <alignment horizontal="justify" vertical="center" textRotation="90" wrapText="1"/>
    </xf>
    <xf numFmtId="0" fontId="6" fillId="0" borderId="5" xfId="0" applyFont="1" applyBorder="1" applyAlignment="1">
      <alignment horizontal="justify" vertical="center" textRotation="90" wrapText="1"/>
    </xf>
    <xf numFmtId="0" fontId="0" fillId="0" borderId="5" xfId="0" applyBorder="1" applyAlignment="1">
      <alignment horizontal="center" vertical="center" textRotation="90" wrapText="1"/>
    </xf>
    <xf numFmtId="0" fontId="2" fillId="2" borderId="27" xfId="0" applyFont="1" applyFill="1" applyBorder="1" applyAlignment="1">
      <alignment vertical="center" wrapText="1"/>
    </xf>
    <xf numFmtId="0" fontId="2" fillId="2" borderId="9" xfId="0" applyFont="1" applyFill="1" applyBorder="1" applyAlignment="1">
      <alignment vertical="center" wrapText="1"/>
    </xf>
    <xf numFmtId="0" fontId="2" fillId="0" borderId="9" xfId="0" applyFont="1" applyBorder="1" applyAlignment="1"/>
    <xf numFmtId="0" fontId="2" fillId="0" borderId="2" xfId="0" applyFont="1" applyBorder="1" applyAlignment="1"/>
    <xf numFmtId="0" fontId="2" fillId="0" borderId="25" xfId="0" applyFont="1" applyBorder="1" applyAlignment="1"/>
    <xf numFmtId="0" fontId="2" fillId="2" borderId="24" xfId="0" applyFont="1" applyFill="1" applyBorder="1" applyAlignment="1">
      <alignment vertical="center" wrapText="1"/>
    </xf>
    <xf numFmtId="0" fontId="2" fillId="2" borderId="2" xfId="0" applyFont="1" applyFill="1" applyBorder="1" applyAlignment="1">
      <alignment vertical="center" wrapText="1"/>
    </xf>
    <xf numFmtId="49" fontId="5" fillId="0" borderId="18" xfId="0" applyNumberFormat="1" applyFont="1" applyBorder="1" applyAlignment="1">
      <alignment horizontal="justify" vertical="center" textRotation="90" wrapText="1"/>
    </xf>
    <xf numFmtId="49" fontId="5" fillId="0" borderId="21" xfId="0" applyNumberFormat="1" applyFont="1" applyBorder="1" applyAlignment="1">
      <alignment horizontal="justify" vertical="center" textRotation="90" wrapText="1"/>
    </xf>
    <xf numFmtId="49" fontId="1" fillId="3" borderId="26" xfId="0" applyNumberFormat="1" applyFont="1" applyFill="1" applyBorder="1" applyAlignment="1">
      <alignment horizontal="left" vertical="top" wrapText="1"/>
    </xf>
    <xf numFmtId="0" fontId="0" fillId="0" borderId="21" xfId="0" applyBorder="1" applyAlignment="1">
      <alignment horizontal="left" vertical="top" wrapText="1"/>
    </xf>
    <xf numFmtId="49" fontId="1" fillId="3" borderId="4" xfId="0" applyNumberFormat="1" applyFont="1" applyFill="1" applyBorder="1" applyAlignment="1">
      <alignment horizontal="center" vertical="top" wrapText="1"/>
    </xf>
    <xf numFmtId="49" fontId="1" fillId="3" borderId="5" xfId="0" applyNumberFormat="1" applyFont="1" applyFill="1" applyBorder="1" applyAlignment="1">
      <alignment horizontal="center" vertical="top" wrapText="1"/>
    </xf>
    <xf numFmtId="4" fontId="1" fillId="0" borderId="4" xfId="0" applyNumberFormat="1" applyFont="1" applyFill="1" applyBorder="1" applyAlignment="1">
      <alignment horizontal="left" vertical="top" wrapText="1"/>
    </xf>
    <xf numFmtId="4" fontId="1" fillId="0" borderId="5" xfId="0" applyNumberFormat="1" applyFont="1" applyBorder="1" applyAlignment="1">
      <alignment horizontal="left" vertical="top" wrapText="1"/>
    </xf>
    <xf numFmtId="0" fontId="2" fillId="0" borderId="29" xfId="0" applyFont="1" applyBorder="1" applyAlignment="1"/>
    <xf numFmtId="49" fontId="1" fillId="0" borderId="0" xfId="0" applyNumberFormat="1" applyFont="1" applyAlignment="1">
      <alignment horizontal="center"/>
    </xf>
    <xf numFmtId="4" fontId="2" fillId="2" borderId="27" xfId="0" applyNumberFormat="1" applyFont="1" applyFill="1" applyBorder="1" applyAlignment="1">
      <alignment vertical="center" wrapText="1"/>
    </xf>
    <xf numFmtId="4" fontId="2" fillId="2" borderId="9" xfId="0" applyNumberFormat="1" applyFont="1" applyFill="1" applyBorder="1" applyAlignment="1">
      <alignment vertical="center" wrapText="1"/>
    </xf>
    <xf numFmtId="4" fontId="2" fillId="0" borderId="9" xfId="0" applyNumberFormat="1" applyFont="1" applyBorder="1" applyAlignment="1"/>
    <xf numFmtId="4" fontId="2" fillId="0" borderId="29" xfId="0" applyNumberFormat="1" applyFont="1" applyBorder="1" applyAlignment="1"/>
    <xf numFmtId="0" fontId="11" fillId="7" borderId="38" xfId="0" applyFont="1" applyFill="1" applyBorder="1" applyAlignment="1">
      <alignment horizontal="right" vertical="center" wrapText="1"/>
    </xf>
    <xf numFmtId="0" fontId="11" fillId="7" borderId="39" xfId="0" applyFont="1" applyFill="1" applyBorder="1" applyAlignment="1">
      <alignment horizontal="right" vertical="center" wrapText="1"/>
    </xf>
    <xf numFmtId="0" fontId="2" fillId="2" borderId="21"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5" xfId="0" applyFont="1" applyBorder="1" applyAlignment="1">
      <alignment horizontal="left" vertical="top" wrapText="1"/>
    </xf>
    <xf numFmtId="0" fontId="2" fillId="0" borderId="30" xfId="0" applyFont="1" applyBorder="1" applyAlignment="1">
      <alignment horizontal="left" vertical="top" wrapText="1"/>
    </xf>
    <xf numFmtId="0" fontId="2" fillId="2" borderId="30" xfId="0" applyFont="1" applyFill="1" applyBorder="1" applyAlignment="1">
      <alignment horizontal="left" vertical="top" wrapText="1"/>
    </xf>
    <xf numFmtId="49" fontId="2" fillId="2" borderId="21" xfId="0" applyNumberFormat="1" applyFont="1" applyFill="1" applyBorder="1" applyAlignment="1">
      <alignment horizontal="left" vertical="top" wrapText="1"/>
    </xf>
    <xf numFmtId="49" fontId="2" fillId="2" borderId="5" xfId="0" applyNumberFormat="1" applyFont="1" applyFill="1" applyBorder="1" applyAlignment="1">
      <alignment horizontal="left" vertical="top" wrapText="1"/>
    </xf>
    <xf numFmtId="49" fontId="2" fillId="2" borderId="30"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FFC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56"/>
  <sheetViews>
    <sheetView tabSelected="1" zoomScaleNormal="100" zoomScaleSheetLayoutView="100" workbookViewId="0">
      <pane ySplit="10" topLeftCell="A11" activePane="bottomLeft" state="frozen"/>
      <selection pane="bottomLeft" activeCell="A11" sqref="A11:M11"/>
    </sheetView>
  </sheetViews>
  <sheetFormatPr defaultColWidth="9.140625" defaultRowHeight="12.75" x14ac:dyDescent="0.2"/>
  <cols>
    <col min="1" max="1" width="8.42578125" style="16" customWidth="1"/>
    <col min="2" max="2" width="3" style="16" hidden="1" customWidth="1"/>
    <col min="3" max="3" width="34.140625" style="7" customWidth="1"/>
    <col min="4" max="4" width="5" style="181" customWidth="1"/>
    <col min="5" max="5" width="16.85546875" style="16" hidden="1" customWidth="1"/>
    <col min="6" max="6" width="9.140625" style="16" customWidth="1"/>
    <col min="7" max="7" width="8.5703125" style="16" customWidth="1"/>
    <col min="8" max="8" width="13.7109375" style="7" customWidth="1"/>
    <col min="9" max="9" width="13" style="7" customWidth="1"/>
    <col min="10" max="10" width="12.85546875" style="7" customWidth="1"/>
    <col min="11" max="11" width="11" style="7" customWidth="1"/>
    <col min="12" max="12" width="13.140625" style="7" customWidth="1"/>
    <col min="13" max="13" width="12.140625" style="7" customWidth="1"/>
    <col min="14" max="14" width="11.28515625" style="7" bestFit="1" customWidth="1"/>
    <col min="15" max="16384" width="9.140625" style="7"/>
  </cols>
  <sheetData>
    <row r="1" spans="1:14" ht="60.75" customHeight="1" x14ac:dyDescent="0.2">
      <c r="J1" s="282" t="s">
        <v>282</v>
      </c>
      <c r="K1" s="282"/>
      <c r="L1" s="282"/>
      <c r="M1" s="282"/>
    </row>
    <row r="2" spans="1:14" ht="15.75" customHeight="1" x14ac:dyDescent="0.25">
      <c r="A2" s="295" t="s">
        <v>239</v>
      </c>
      <c r="B2" s="295"/>
      <c r="C2" s="295"/>
      <c r="D2" s="295"/>
      <c r="E2" s="295"/>
      <c r="F2" s="295"/>
      <c r="G2" s="295"/>
      <c r="H2" s="295"/>
      <c r="I2" s="295"/>
      <c r="J2" s="295"/>
      <c r="K2" s="295"/>
      <c r="L2" s="295"/>
      <c r="M2" s="295"/>
    </row>
    <row r="3" spans="1:14" ht="12.75" customHeight="1" x14ac:dyDescent="0.25">
      <c r="C3" s="87"/>
      <c r="D3" s="182"/>
      <c r="E3" s="87"/>
      <c r="F3" s="87"/>
      <c r="G3" s="87"/>
      <c r="H3" s="87"/>
      <c r="I3" s="87"/>
      <c r="J3" s="87"/>
      <c r="K3" s="87"/>
    </row>
    <row r="4" spans="1:14" ht="16.5" customHeight="1" x14ac:dyDescent="0.25">
      <c r="B4" s="17" t="s">
        <v>43</v>
      </c>
      <c r="C4" s="292" t="s">
        <v>284</v>
      </c>
      <c r="D4" s="292"/>
      <c r="E4" s="292"/>
      <c r="F4" s="293"/>
      <c r="G4" s="21"/>
      <c r="H4" s="8"/>
      <c r="I4" s="8"/>
      <c r="J4" s="8"/>
      <c r="K4" s="8"/>
    </row>
    <row r="5" spans="1:14" ht="16.5" customHeight="1" x14ac:dyDescent="0.25">
      <c r="A5" s="17"/>
      <c r="B5" s="17" t="s">
        <v>42</v>
      </c>
      <c r="C5" s="292" t="s">
        <v>285</v>
      </c>
      <c r="D5" s="292"/>
      <c r="E5" s="292"/>
      <c r="F5" s="293"/>
      <c r="G5" s="293"/>
      <c r="H5" s="8"/>
      <c r="I5" s="8"/>
      <c r="J5" s="8"/>
      <c r="K5" s="8"/>
    </row>
    <row r="6" spans="1:14" ht="19.5" customHeight="1" x14ac:dyDescent="0.25">
      <c r="A6" s="17"/>
      <c r="B6" s="17" t="s">
        <v>44</v>
      </c>
      <c r="C6" s="292" t="s">
        <v>286</v>
      </c>
      <c r="D6" s="294"/>
      <c r="E6" s="293"/>
      <c r="F6" s="293"/>
      <c r="G6" s="21"/>
      <c r="H6" s="8"/>
      <c r="I6" s="8"/>
      <c r="J6" s="8"/>
      <c r="K6" s="8"/>
    </row>
    <row r="7" spans="1:14" ht="12" customHeight="1" thickBot="1" x14ac:dyDescent="0.25">
      <c r="A7" s="18"/>
      <c r="B7" s="18"/>
      <c r="L7" s="9"/>
      <c r="M7" s="9" t="s">
        <v>25</v>
      </c>
    </row>
    <row r="8" spans="1:14" ht="31.5" customHeight="1" x14ac:dyDescent="0.2">
      <c r="A8" s="306" t="s">
        <v>27</v>
      </c>
      <c r="B8" s="296" t="s">
        <v>58</v>
      </c>
      <c r="C8" s="287" t="s">
        <v>0</v>
      </c>
      <c r="D8" s="290" t="s">
        <v>41</v>
      </c>
      <c r="E8" s="290" t="s">
        <v>57</v>
      </c>
      <c r="F8" s="289" t="s">
        <v>26</v>
      </c>
      <c r="G8" s="289"/>
      <c r="H8" s="283" t="s">
        <v>29</v>
      </c>
      <c r="I8" s="283" t="s">
        <v>1</v>
      </c>
      <c r="J8" s="283" t="s">
        <v>2</v>
      </c>
      <c r="K8" s="283" t="s">
        <v>3</v>
      </c>
      <c r="L8" s="283" t="s">
        <v>4</v>
      </c>
      <c r="M8" s="285" t="s">
        <v>45</v>
      </c>
    </row>
    <row r="9" spans="1:14" ht="37.5" customHeight="1" x14ac:dyDescent="0.2">
      <c r="A9" s="307"/>
      <c r="B9" s="297"/>
      <c r="C9" s="288"/>
      <c r="D9" s="291"/>
      <c r="E9" s="298"/>
      <c r="F9" s="26" t="s">
        <v>5</v>
      </c>
      <c r="G9" s="26" t="s">
        <v>6</v>
      </c>
      <c r="H9" s="284"/>
      <c r="I9" s="284"/>
      <c r="J9" s="284"/>
      <c r="K9" s="284"/>
      <c r="L9" s="284"/>
      <c r="M9" s="286"/>
    </row>
    <row r="10" spans="1:14" x14ac:dyDescent="0.2">
      <c r="A10" s="213"/>
      <c r="B10" s="19"/>
      <c r="C10" s="1"/>
      <c r="D10" s="133"/>
      <c r="E10" s="19"/>
      <c r="F10" s="211"/>
      <c r="G10" s="211"/>
      <c r="H10" s="10" t="s">
        <v>28</v>
      </c>
      <c r="I10" s="10" t="s">
        <v>7</v>
      </c>
      <c r="J10" s="10" t="s">
        <v>8</v>
      </c>
      <c r="K10" s="10" t="s">
        <v>9</v>
      </c>
      <c r="L10" s="10" t="s">
        <v>10</v>
      </c>
      <c r="M10" s="214" t="s">
        <v>238</v>
      </c>
      <c r="N10" s="140"/>
    </row>
    <row r="11" spans="1:14" ht="17.25" customHeight="1" x14ac:dyDescent="0.2">
      <c r="A11" s="304" t="s">
        <v>46</v>
      </c>
      <c r="B11" s="305"/>
      <c r="C11" s="302"/>
      <c r="D11" s="302"/>
      <c r="E11" s="302"/>
      <c r="F11" s="302"/>
      <c r="G11" s="302"/>
      <c r="H11" s="302"/>
      <c r="I11" s="302"/>
      <c r="J11" s="302"/>
      <c r="K11" s="302"/>
      <c r="L11" s="302"/>
      <c r="M11" s="303"/>
    </row>
    <row r="12" spans="1:14" ht="30.75" customHeight="1" x14ac:dyDescent="0.2">
      <c r="A12" s="215" t="s">
        <v>40</v>
      </c>
      <c r="B12" s="11"/>
      <c r="C12" s="141" t="s">
        <v>246</v>
      </c>
      <c r="D12" s="60">
        <v>5</v>
      </c>
      <c r="E12" s="22" t="s">
        <v>200</v>
      </c>
      <c r="F12" s="22">
        <v>2017</v>
      </c>
      <c r="G12" s="22">
        <v>2019</v>
      </c>
      <c r="H12" s="6">
        <f>I12+J12+K12+L12+M12</f>
        <v>2059.8000000000002</v>
      </c>
      <c r="I12" s="6">
        <v>1029.9000000000001</v>
      </c>
      <c r="J12" s="6"/>
      <c r="K12" s="6"/>
      <c r="L12" s="6"/>
      <c r="M12" s="216">
        <v>1029.9000000000001</v>
      </c>
      <c r="N12" s="140"/>
    </row>
    <row r="13" spans="1:14" ht="15.75" customHeight="1" x14ac:dyDescent="0.2">
      <c r="A13" s="217"/>
      <c r="B13" s="199"/>
      <c r="C13" s="199"/>
      <c r="D13" s="199"/>
      <c r="E13" s="199"/>
      <c r="F13" s="200"/>
      <c r="G13" s="201" t="s">
        <v>28</v>
      </c>
      <c r="H13" s="202">
        <f>H12</f>
        <v>2059.8000000000002</v>
      </c>
      <c r="I13" s="202">
        <f t="shared" ref="I13:M13" si="0">I12</f>
        <v>1029.9000000000001</v>
      </c>
      <c r="J13" s="202">
        <f t="shared" si="0"/>
        <v>0</v>
      </c>
      <c r="K13" s="202">
        <f t="shared" si="0"/>
        <v>0</v>
      </c>
      <c r="L13" s="202">
        <f t="shared" si="0"/>
        <v>0</v>
      </c>
      <c r="M13" s="218">
        <f t="shared" si="0"/>
        <v>1029.9000000000001</v>
      </c>
    </row>
    <row r="14" spans="1:14" ht="17.25" customHeight="1" x14ac:dyDescent="0.2">
      <c r="A14" s="299" t="s">
        <v>18</v>
      </c>
      <c r="B14" s="300"/>
      <c r="C14" s="301"/>
      <c r="D14" s="301"/>
      <c r="E14" s="301"/>
      <c r="F14" s="301"/>
      <c r="G14" s="301"/>
      <c r="H14" s="302"/>
      <c r="I14" s="302"/>
      <c r="J14" s="302"/>
      <c r="K14" s="302"/>
      <c r="L14" s="302"/>
      <c r="M14" s="303"/>
    </row>
    <row r="15" spans="1:14" ht="38.25" x14ac:dyDescent="0.2">
      <c r="A15" s="215" t="s">
        <v>211</v>
      </c>
      <c r="B15" s="11"/>
      <c r="C15" s="2" t="s">
        <v>254</v>
      </c>
      <c r="D15" s="76">
        <v>5</v>
      </c>
      <c r="E15" s="23" t="s">
        <v>149</v>
      </c>
      <c r="F15" s="24" t="s">
        <v>55</v>
      </c>
      <c r="G15" s="24" t="s">
        <v>49</v>
      </c>
      <c r="H15" s="54">
        <f>I15+J15+K15+L15+M15</f>
        <v>201694</v>
      </c>
      <c r="I15" s="54">
        <v>31694</v>
      </c>
      <c r="J15" s="54">
        <v>170000</v>
      </c>
      <c r="K15" s="54"/>
      <c r="L15" s="54"/>
      <c r="M15" s="219"/>
    </row>
    <row r="16" spans="1:14" ht="51" x14ac:dyDescent="0.2">
      <c r="A16" s="215" t="s">
        <v>287</v>
      </c>
      <c r="B16" s="11"/>
      <c r="C16" s="191" t="s">
        <v>288</v>
      </c>
      <c r="D16" s="192">
        <v>5</v>
      </c>
      <c r="E16" s="193" t="s">
        <v>149</v>
      </c>
      <c r="F16" s="194" t="s">
        <v>124</v>
      </c>
      <c r="G16" s="194" t="s">
        <v>49</v>
      </c>
      <c r="H16" s="175">
        <f>I16+J16+K16+L16+M16</f>
        <v>59498</v>
      </c>
      <c r="I16" s="175">
        <v>9000</v>
      </c>
      <c r="J16" s="175">
        <v>50498</v>
      </c>
      <c r="K16" s="190"/>
      <c r="L16" s="54"/>
      <c r="M16" s="219"/>
    </row>
    <row r="17" spans="1:14" ht="32.25" customHeight="1" x14ac:dyDescent="0.2">
      <c r="A17" s="215" t="s">
        <v>20</v>
      </c>
      <c r="B17" s="11"/>
      <c r="C17" s="1" t="s">
        <v>19</v>
      </c>
      <c r="D17" s="60">
        <v>5</v>
      </c>
      <c r="E17" s="22" t="s">
        <v>200</v>
      </c>
      <c r="F17" s="25" t="s">
        <v>55</v>
      </c>
      <c r="G17" s="25" t="s">
        <v>124</v>
      </c>
      <c r="H17" s="175">
        <f>I17+J17+K17+L17+M17</f>
        <v>4513435.3099999996</v>
      </c>
      <c r="I17" s="171">
        <v>4513435.3099999996</v>
      </c>
      <c r="J17" s="3"/>
      <c r="K17" s="3"/>
      <c r="L17" s="3"/>
      <c r="M17" s="220"/>
    </row>
    <row r="18" spans="1:14" ht="51.75" customHeight="1" x14ac:dyDescent="0.2">
      <c r="A18" s="215" t="s">
        <v>21</v>
      </c>
      <c r="B18" s="11" t="s">
        <v>213</v>
      </c>
      <c r="C18" s="2" t="s">
        <v>24</v>
      </c>
      <c r="D18" s="76">
        <v>5</v>
      </c>
      <c r="E18" s="23" t="s">
        <v>200</v>
      </c>
      <c r="F18" s="25" t="s">
        <v>55</v>
      </c>
      <c r="G18" s="25" t="s">
        <v>124</v>
      </c>
      <c r="H18" s="54">
        <f t="shared" ref="H18:H19" si="1">I18+J18+K18+L18+M18</f>
        <v>1448000</v>
      </c>
      <c r="I18" s="54">
        <v>177038.22</v>
      </c>
      <c r="J18" s="195">
        <v>1260698.82</v>
      </c>
      <c r="K18" s="54"/>
      <c r="L18" s="54"/>
      <c r="M18" s="219">
        <v>10262.959999999999</v>
      </c>
    </row>
    <row r="19" spans="1:14" ht="38.25" x14ac:dyDescent="0.2">
      <c r="A19" s="215" t="s">
        <v>22</v>
      </c>
      <c r="B19" s="11"/>
      <c r="C19" s="144" t="s">
        <v>23</v>
      </c>
      <c r="D19" s="164">
        <v>5</v>
      </c>
      <c r="E19" s="145" t="s">
        <v>212</v>
      </c>
      <c r="F19" s="36" t="s">
        <v>55</v>
      </c>
      <c r="G19" s="36" t="s">
        <v>125</v>
      </c>
      <c r="H19" s="54">
        <f t="shared" si="1"/>
        <v>739.8</v>
      </c>
      <c r="I19" s="146">
        <v>739.8</v>
      </c>
      <c r="J19" s="146"/>
      <c r="K19" s="146"/>
      <c r="L19" s="146"/>
      <c r="M19" s="221"/>
      <c r="N19" s="140"/>
    </row>
    <row r="20" spans="1:14" ht="18" customHeight="1" x14ac:dyDescent="0.2">
      <c r="A20" s="217"/>
      <c r="B20" s="199"/>
      <c r="C20" s="199"/>
      <c r="D20" s="199"/>
      <c r="E20" s="199"/>
      <c r="F20" s="199"/>
      <c r="G20" s="201" t="s">
        <v>28</v>
      </c>
      <c r="H20" s="203">
        <f>SUM(H15:H19)</f>
        <v>6223367.1099999994</v>
      </c>
      <c r="I20" s="203">
        <f>SUM(I15:I19)</f>
        <v>4731907.3299999991</v>
      </c>
      <c r="J20" s="203">
        <f t="shared" ref="J20:M20" si="2">SUM(J15:J19)</f>
        <v>1481196.82</v>
      </c>
      <c r="K20" s="203">
        <f t="shared" si="2"/>
        <v>0</v>
      </c>
      <c r="L20" s="203">
        <f t="shared" si="2"/>
        <v>0</v>
      </c>
      <c r="M20" s="222">
        <f t="shared" si="2"/>
        <v>10262.959999999999</v>
      </c>
    </row>
    <row r="21" spans="1:14" ht="15" customHeight="1" x14ac:dyDescent="0.2">
      <c r="A21" s="299" t="s">
        <v>30</v>
      </c>
      <c r="B21" s="300"/>
      <c r="C21" s="301"/>
      <c r="D21" s="301"/>
      <c r="E21" s="301"/>
      <c r="F21" s="301"/>
      <c r="G21" s="301"/>
      <c r="H21" s="301"/>
      <c r="I21" s="301"/>
      <c r="J21" s="301"/>
      <c r="K21" s="301"/>
      <c r="L21" s="301"/>
      <c r="M21" s="314"/>
    </row>
    <row r="22" spans="1:14" ht="58.5" customHeight="1" x14ac:dyDescent="0.2">
      <c r="A22" s="223" t="s">
        <v>31</v>
      </c>
      <c r="B22" s="207" t="s">
        <v>215</v>
      </c>
      <c r="C22" s="13" t="s">
        <v>242</v>
      </c>
      <c r="D22" s="76">
        <v>5</v>
      </c>
      <c r="E22" s="38" t="s">
        <v>214</v>
      </c>
      <c r="F22" s="25">
        <v>2016</v>
      </c>
      <c r="G22" s="25">
        <v>2018</v>
      </c>
      <c r="H22" s="3">
        <f>I22</f>
        <v>741562</v>
      </c>
      <c r="I22" s="3">
        <v>741562</v>
      </c>
      <c r="J22" s="3"/>
      <c r="K22" s="3"/>
      <c r="L22" s="3"/>
      <c r="M22" s="220"/>
      <c r="N22" s="142"/>
    </row>
    <row r="23" spans="1:14" ht="30.75" customHeight="1" x14ac:dyDescent="0.2">
      <c r="A23" s="224" t="s">
        <v>48</v>
      </c>
      <c r="B23" s="12"/>
      <c r="C23" s="14" t="s">
        <v>39</v>
      </c>
      <c r="D23" s="76">
        <v>5</v>
      </c>
      <c r="E23" s="38" t="s">
        <v>216</v>
      </c>
      <c r="F23" s="27">
        <v>2016</v>
      </c>
      <c r="G23" s="27">
        <v>2019</v>
      </c>
      <c r="H23" s="147">
        <f>I23+J23+K23+L23+M23</f>
        <v>1250000</v>
      </c>
      <c r="I23" s="15">
        <v>1250000</v>
      </c>
      <c r="J23" s="15"/>
      <c r="K23" s="15"/>
      <c r="L23" s="15"/>
      <c r="M23" s="225"/>
      <c r="N23" s="140"/>
    </row>
    <row r="24" spans="1:14" ht="18.75" customHeight="1" x14ac:dyDescent="0.2">
      <c r="A24" s="308" t="s">
        <v>47</v>
      </c>
      <c r="B24" s="310" t="s">
        <v>201</v>
      </c>
      <c r="C24" s="312" t="s">
        <v>255</v>
      </c>
      <c r="D24" s="76">
        <v>4</v>
      </c>
      <c r="E24" s="24"/>
      <c r="F24" s="39">
        <v>2017</v>
      </c>
      <c r="G24" s="39" t="s">
        <v>125</v>
      </c>
      <c r="H24" s="54">
        <f t="shared" ref="H24:H30" si="3">I24+J24+K24+L24+M24</f>
        <v>15000</v>
      </c>
      <c r="I24" s="40">
        <v>15000</v>
      </c>
      <c r="J24" s="40"/>
      <c r="K24" s="40"/>
      <c r="L24" s="40"/>
      <c r="M24" s="226">
        <v>0</v>
      </c>
    </row>
    <row r="25" spans="1:14" ht="24" customHeight="1" x14ac:dyDescent="0.2">
      <c r="A25" s="309"/>
      <c r="B25" s="311"/>
      <c r="C25" s="313"/>
      <c r="D25" s="91">
        <v>6</v>
      </c>
      <c r="E25" s="92" t="s">
        <v>202</v>
      </c>
      <c r="F25" s="93" t="s">
        <v>125</v>
      </c>
      <c r="G25" s="93" t="s">
        <v>124</v>
      </c>
      <c r="H25" s="5">
        <f>I25+J25+K25+L25+M25</f>
        <v>205000</v>
      </c>
      <c r="I25" s="94">
        <v>139000</v>
      </c>
      <c r="J25" s="94"/>
      <c r="K25" s="94"/>
      <c r="L25" s="94"/>
      <c r="M25" s="227">
        <v>66000</v>
      </c>
    </row>
    <row r="26" spans="1:14" ht="45" customHeight="1" x14ac:dyDescent="0.2">
      <c r="A26" s="228">
        <v>1010304</v>
      </c>
      <c r="B26" s="20"/>
      <c r="C26" s="210" t="s">
        <v>256</v>
      </c>
      <c r="D26" s="76">
        <v>5</v>
      </c>
      <c r="E26" s="38" t="s">
        <v>214</v>
      </c>
      <c r="F26" s="25">
        <v>2016</v>
      </c>
      <c r="G26" s="25">
        <v>2018</v>
      </c>
      <c r="H26" s="3">
        <f t="shared" si="3"/>
        <v>324585</v>
      </c>
      <c r="I26" s="5">
        <v>51259</v>
      </c>
      <c r="J26" s="5">
        <v>273326</v>
      </c>
      <c r="K26" s="5"/>
      <c r="L26" s="5"/>
      <c r="M26" s="229"/>
    </row>
    <row r="27" spans="1:14" ht="31.5" customHeight="1" x14ac:dyDescent="0.2">
      <c r="A27" s="228">
        <v>1010301</v>
      </c>
      <c r="B27" s="20"/>
      <c r="C27" s="210" t="s">
        <v>34</v>
      </c>
      <c r="D27" s="76">
        <v>5</v>
      </c>
      <c r="E27" s="38" t="s">
        <v>217</v>
      </c>
      <c r="F27" s="25">
        <v>2015</v>
      </c>
      <c r="G27" s="25">
        <v>2018</v>
      </c>
      <c r="H27" s="3">
        <f t="shared" si="3"/>
        <v>502782.39</v>
      </c>
      <c r="I27" s="3">
        <v>89697.36</v>
      </c>
      <c r="J27" s="3">
        <v>413085.03</v>
      </c>
      <c r="K27" s="3"/>
      <c r="L27" s="3"/>
      <c r="M27" s="220"/>
    </row>
    <row r="28" spans="1:14" ht="38.25" x14ac:dyDescent="0.2">
      <c r="A28" s="228">
        <v>1010302</v>
      </c>
      <c r="B28" s="20"/>
      <c r="C28" s="13" t="s">
        <v>35</v>
      </c>
      <c r="D28" s="76">
        <v>5</v>
      </c>
      <c r="E28" s="38" t="s">
        <v>144</v>
      </c>
      <c r="F28" s="25">
        <v>2016</v>
      </c>
      <c r="G28" s="25" t="s">
        <v>49</v>
      </c>
      <c r="H28" s="3">
        <f t="shared" si="3"/>
        <v>1230535.6499999999</v>
      </c>
      <c r="I28" s="3">
        <v>1230535.6499999999</v>
      </c>
      <c r="J28" s="3"/>
      <c r="K28" s="3"/>
      <c r="L28" s="3"/>
      <c r="M28" s="220"/>
    </row>
    <row r="29" spans="1:14" ht="51.75" customHeight="1" x14ac:dyDescent="0.2">
      <c r="A29" s="224" t="s">
        <v>36</v>
      </c>
      <c r="B29" s="12"/>
      <c r="C29" s="14" t="s">
        <v>257</v>
      </c>
      <c r="D29" s="76">
        <v>5</v>
      </c>
      <c r="E29" s="38" t="s">
        <v>218</v>
      </c>
      <c r="F29" s="27">
        <v>2016</v>
      </c>
      <c r="G29" s="27" t="s">
        <v>56</v>
      </c>
      <c r="H29" s="3">
        <f>I29+J29+K29+L29+M29</f>
        <v>7406883.2700000005</v>
      </c>
      <c r="I29" s="15">
        <v>326217.63</v>
      </c>
      <c r="J29" s="15">
        <v>6202808.6500000004</v>
      </c>
      <c r="K29" s="15">
        <v>877856.99</v>
      </c>
      <c r="L29" s="15"/>
      <c r="M29" s="225"/>
    </row>
    <row r="30" spans="1:14" ht="39" customHeight="1" x14ac:dyDescent="0.2">
      <c r="A30" s="224" t="s">
        <v>38</v>
      </c>
      <c r="B30" s="12"/>
      <c r="C30" s="14" t="s">
        <v>37</v>
      </c>
      <c r="D30" s="76">
        <v>5</v>
      </c>
      <c r="E30" s="38" t="s">
        <v>219</v>
      </c>
      <c r="F30" s="27">
        <v>2015</v>
      </c>
      <c r="G30" s="27">
        <v>2017</v>
      </c>
      <c r="H30" s="3">
        <f t="shared" si="3"/>
        <v>250000</v>
      </c>
      <c r="I30" s="15">
        <v>239200</v>
      </c>
      <c r="J30" s="15"/>
      <c r="K30" s="15"/>
      <c r="L30" s="15">
        <v>10800</v>
      </c>
      <c r="M30" s="225"/>
    </row>
    <row r="31" spans="1:14" ht="40.5" customHeight="1" x14ac:dyDescent="0.2">
      <c r="A31" s="224" t="s">
        <v>33</v>
      </c>
      <c r="B31" s="12"/>
      <c r="C31" s="13" t="s">
        <v>32</v>
      </c>
      <c r="D31" s="76">
        <v>5</v>
      </c>
      <c r="E31" s="38" t="s">
        <v>214</v>
      </c>
      <c r="F31" s="25">
        <v>2016</v>
      </c>
      <c r="G31" s="25">
        <v>2018</v>
      </c>
      <c r="H31" s="5">
        <f>I31+J31</f>
        <v>1595744</v>
      </c>
      <c r="I31" s="5">
        <v>239362</v>
      </c>
      <c r="J31" s="5">
        <v>1356382</v>
      </c>
      <c r="K31" s="3"/>
      <c r="L31" s="3"/>
      <c r="M31" s="220"/>
    </row>
    <row r="32" spans="1:14" ht="18" customHeight="1" x14ac:dyDescent="0.2">
      <c r="A32" s="230"/>
      <c r="B32" s="200"/>
      <c r="C32" s="200"/>
      <c r="D32" s="200"/>
      <c r="E32" s="200"/>
      <c r="F32" s="200"/>
      <c r="G32" s="201" t="s">
        <v>28</v>
      </c>
      <c r="H32" s="203">
        <f>SUM(H22:H31)</f>
        <v>13522092.310000001</v>
      </c>
      <c r="I32" s="203">
        <f t="shared" ref="I32:M32" si="4">SUM(I22:I31)</f>
        <v>4321833.6399999997</v>
      </c>
      <c r="J32" s="203">
        <f t="shared" si="4"/>
        <v>8245601.6800000006</v>
      </c>
      <c r="K32" s="203">
        <f t="shared" si="4"/>
        <v>877856.99</v>
      </c>
      <c r="L32" s="203">
        <f t="shared" si="4"/>
        <v>10800</v>
      </c>
      <c r="M32" s="222">
        <f t="shared" si="4"/>
        <v>66000</v>
      </c>
    </row>
    <row r="33" spans="1:14" ht="18.75" customHeight="1" x14ac:dyDescent="0.2">
      <c r="A33" s="316" t="s">
        <v>12</v>
      </c>
      <c r="B33" s="317"/>
      <c r="C33" s="318"/>
      <c r="D33" s="318"/>
      <c r="E33" s="318"/>
      <c r="F33" s="318"/>
      <c r="G33" s="318"/>
      <c r="H33" s="318"/>
      <c r="I33" s="318"/>
      <c r="J33" s="318"/>
      <c r="K33" s="318"/>
      <c r="L33" s="318"/>
      <c r="M33" s="319"/>
    </row>
    <row r="34" spans="1:14" ht="27" customHeight="1" x14ac:dyDescent="0.2">
      <c r="A34" s="231" t="s">
        <v>187</v>
      </c>
      <c r="B34" s="77"/>
      <c r="C34" s="78" t="s">
        <v>190</v>
      </c>
      <c r="D34" s="183"/>
      <c r="E34" s="116"/>
      <c r="F34" s="116"/>
      <c r="G34" s="116"/>
      <c r="H34" s="116"/>
      <c r="I34" s="116"/>
      <c r="J34" s="116"/>
      <c r="K34" s="116"/>
      <c r="L34" s="116"/>
      <c r="M34" s="232"/>
    </row>
    <row r="35" spans="1:14" ht="45" customHeight="1" x14ac:dyDescent="0.2">
      <c r="A35" s="233" t="s">
        <v>52</v>
      </c>
      <c r="B35" s="208"/>
      <c r="C35" s="31" t="s">
        <v>11</v>
      </c>
      <c r="D35" s="60">
        <v>5</v>
      </c>
      <c r="E35" s="25" t="s">
        <v>217</v>
      </c>
      <c r="F35" s="25" t="s">
        <v>220</v>
      </c>
      <c r="G35" s="25" t="s">
        <v>56</v>
      </c>
      <c r="H35" s="3">
        <f>I35+J35+K35+L35+M35</f>
        <v>7257030.1500000004</v>
      </c>
      <c r="I35" s="3">
        <v>1464450.74</v>
      </c>
      <c r="J35" s="3">
        <v>5145100</v>
      </c>
      <c r="K35" s="3">
        <v>453979.41</v>
      </c>
      <c r="L35" s="3">
        <v>193500</v>
      </c>
      <c r="M35" s="220"/>
      <c r="N35" s="98"/>
    </row>
    <row r="36" spans="1:14" ht="67.5" customHeight="1" x14ac:dyDescent="0.2">
      <c r="A36" s="234"/>
      <c r="B36" s="209"/>
      <c r="C36" s="32" t="s">
        <v>258</v>
      </c>
      <c r="D36" s="60" t="s">
        <v>50</v>
      </c>
      <c r="E36" s="25" t="s">
        <v>217</v>
      </c>
      <c r="F36" s="25" t="s">
        <v>220</v>
      </c>
      <c r="G36" s="25" t="s">
        <v>221</v>
      </c>
      <c r="H36" s="3">
        <f t="shared" ref="H36:H73" si="5">I36+J36+K36+L36+M36</f>
        <v>2360883.5300000003</v>
      </c>
      <c r="I36" s="3">
        <v>371685.53</v>
      </c>
      <c r="J36" s="3">
        <v>1758148</v>
      </c>
      <c r="K36" s="3"/>
      <c r="L36" s="3">
        <v>231050</v>
      </c>
      <c r="M36" s="220"/>
    </row>
    <row r="37" spans="1:14" ht="42" customHeight="1" x14ac:dyDescent="0.2">
      <c r="A37" s="234" t="s">
        <v>51</v>
      </c>
      <c r="B37" s="209"/>
      <c r="C37" s="32" t="s">
        <v>247</v>
      </c>
      <c r="D37" s="60" t="s">
        <v>50</v>
      </c>
      <c r="E37" s="22" t="s">
        <v>222</v>
      </c>
      <c r="F37" s="25" t="s">
        <v>125</v>
      </c>
      <c r="G37" s="25" t="s">
        <v>56</v>
      </c>
      <c r="H37" s="3">
        <f t="shared" si="5"/>
        <v>1100000</v>
      </c>
      <c r="I37" s="3">
        <v>1100000</v>
      </c>
      <c r="J37" s="3"/>
      <c r="K37" s="3"/>
      <c r="L37" s="3"/>
      <c r="M37" s="220"/>
    </row>
    <row r="38" spans="1:14" ht="41.25" customHeight="1" x14ac:dyDescent="0.2">
      <c r="A38" s="234" t="s">
        <v>53</v>
      </c>
      <c r="B38" s="209"/>
      <c r="C38" s="32" t="s">
        <v>13</v>
      </c>
      <c r="D38" s="60" t="s">
        <v>50</v>
      </c>
      <c r="E38" s="22" t="s">
        <v>223</v>
      </c>
      <c r="F38" s="25" t="s">
        <v>55</v>
      </c>
      <c r="G38" s="25" t="s">
        <v>56</v>
      </c>
      <c r="H38" s="3">
        <f t="shared" si="5"/>
        <v>750000</v>
      </c>
      <c r="I38" s="3">
        <v>750000</v>
      </c>
      <c r="J38" s="3"/>
      <c r="K38" s="3"/>
      <c r="L38" s="3"/>
      <c r="M38" s="220"/>
    </row>
    <row r="39" spans="1:14" ht="39.75" customHeight="1" x14ac:dyDescent="0.2">
      <c r="A39" s="235" t="s">
        <v>54</v>
      </c>
      <c r="B39" s="36"/>
      <c r="C39" s="32" t="s">
        <v>259</v>
      </c>
      <c r="D39" s="60" t="s">
        <v>50</v>
      </c>
      <c r="E39" s="22" t="s">
        <v>224</v>
      </c>
      <c r="F39" s="25" t="s">
        <v>125</v>
      </c>
      <c r="G39" s="25" t="s">
        <v>49</v>
      </c>
      <c r="H39" s="149">
        <f t="shared" si="5"/>
        <v>540</v>
      </c>
      <c r="I39" s="149"/>
      <c r="J39" s="149"/>
      <c r="K39" s="149"/>
      <c r="L39" s="149">
        <v>540</v>
      </c>
      <c r="M39" s="236"/>
      <c r="N39" s="140"/>
    </row>
    <row r="40" spans="1:14" ht="33" customHeight="1" x14ac:dyDescent="0.2">
      <c r="A40" s="235" t="s">
        <v>60</v>
      </c>
      <c r="B40" s="36"/>
      <c r="C40" s="32" t="s">
        <v>59</v>
      </c>
      <c r="D40" s="60" t="s">
        <v>50</v>
      </c>
      <c r="E40" s="22" t="s">
        <v>225</v>
      </c>
      <c r="F40" s="25" t="s">
        <v>125</v>
      </c>
      <c r="G40" s="25" t="s">
        <v>124</v>
      </c>
      <c r="H40" s="3">
        <f t="shared" si="5"/>
        <v>77000</v>
      </c>
      <c r="I40" s="3"/>
      <c r="J40" s="3"/>
      <c r="K40" s="3"/>
      <c r="L40" s="3"/>
      <c r="M40" s="220">
        <v>77000</v>
      </c>
    </row>
    <row r="41" spans="1:14" ht="27.75" customHeight="1" x14ac:dyDescent="0.2">
      <c r="A41" s="237" t="s">
        <v>192</v>
      </c>
      <c r="B41" s="80"/>
      <c r="C41" s="81" t="s">
        <v>191</v>
      </c>
      <c r="D41" s="79"/>
      <c r="E41" s="113"/>
      <c r="F41" s="114"/>
      <c r="G41" s="114"/>
      <c r="H41" s="115"/>
      <c r="I41" s="115"/>
      <c r="J41" s="115"/>
      <c r="K41" s="115"/>
      <c r="L41" s="115"/>
      <c r="M41" s="238"/>
    </row>
    <row r="42" spans="1:14" ht="55.5" customHeight="1" x14ac:dyDescent="0.2">
      <c r="A42" s="233" t="s">
        <v>62</v>
      </c>
      <c r="B42" s="151"/>
      <c r="C42" s="30" t="s">
        <v>248</v>
      </c>
      <c r="D42" s="155" t="s">
        <v>50</v>
      </c>
      <c r="E42" s="29" t="s">
        <v>226</v>
      </c>
      <c r="F42" s="38" t="s">
        <v>220</v>
      </c>
      <c r="G42" s="120" t="s">
        <v>49</v>
      </c>
      <c r="H42" s="150">
        <f t="shared" si="5"/>
        <v>3450000</v>
      </c>
      <c r="I42" s="150">
        <v>1721000</v>
      </c>
      <c r="J42" s="150"/>
      <c r="K42" s="150"/>
      <c r="L42" s="150">
        <v>1729000</v>
      </c>
      <c r="M42" s="239"/>
      <c r="N42" s="140"/>
    </row>
    <row r="43" spans="1:14" ht="19.5" customHeight="1" x14ac:dyDescent="0.2">
      <c r="A43" s="235" t="s">
        <v>63</v>
      </c>
      <c r="B43" s="36"/>
      <c r="C43" s="32" t="s">
        <v>61</v>
      </c>
      <c r="D43" s="60" t="s">
        <v>50</v>
      </c>
      <c r="E43" s="22" t="s">
        <v>226</v>
      </c>
      <c r="F43" s="25" t="s">
        <v>204</v>
      </c>
      <c r="G43" s="25" t="s">
        <v>56</v>
      </c>
      <c r="H43" s="3">
        <f t="shared" si="5"/>
        <v>5730000</v>
      </c>
      <c r="I43" s="3">
        <v>702500</v>
      </c>
      <c r="J43" s="3"/>
      <c r="K43" s="3"/>
      <c r="L43" s="3">
        <v>5027500</v>
      </c>
      <c r="M43" s="220"/>
    </row>
    <row r="44" spans="1:14" ht="42" customHeight="1" x14ac:dyDescent="0.2">
      <c r="A44" s="234" t="s">
        <v>64</v>
      </c>
      <c r="B44" s="36"/>
      <c r="C44" s="30" t="s">
        <v>260</v>
      </c>
      <c r="D44" s="155" t="s">
        <v>50</v>
      </c>
      <c r="E44" s="29" t="s">
        <v>223</v>
      </c>
      <c r="F44" s="38" t="s">
        <v>125</v>
      </c>
      <c r="G44" s="38" t="s">
        <v>56</v>
      </c>
      <c r="H44" s="149">
        <f t="shared" si="5"/>
        <v>750</v>
      </c>
      <c r="I44" s="150">
        <v>750</v>
      </c>
      <c r="J44" s="150"/>
      <c r="K44" s="150"/>
      <c r="L44" s="150"/>
      <c r="M44" s="239"/>
      <c r="N44" s="156"/>
    </row>
    <row r="45" spans="1:14" ht="29.25" customHeight="1" x14ac:dyDescent="0.2">
      <c r="A45" s="240" t="s">
        <v>194</v>
      </c>
      <c r="B45" s="80"/>
      <c r="C45" s="81" t="s">
        <v>193</v>
      </c>
      <c r="D45" s="79"/>
      <c r="E45" s="117"/>
      <c r="F45" s="118"/>
      <c r="G45" s="118"/>
      <c r="H45" s="115"/>
      <c r="I45" s="119"/>
      <c r="J45" s="119"/>
      <c r="K45" s="119"/>
      <c r="L45" s="119"/>
      <c r="M45" s="241"/>
    </row>
    <row r="46" spans="1:14" ht="44.25" customHeight="1" x14ac:dyDescent="0.2">
      <c r="A46" s="233" t="s">
        <v>65</v>
      </c>
      <c r="B46" s="208"/>
      <c r="C46" s="33" t="s">
        <v>249</v>
      </c>
      <c r="D46" s="76">
        <v>5</v>
      </c>
      <c r="E46" s="23" t="s">
        <v>217</v>
      </c>
      <c r="F46" s="120" t="s">
        <v>198</v>
      </c>
      <c r="G46" s="120" t="s">
        <v>49</v>
      </c>
      <c r="H46" s="53">
        <f t="shared" si="5"/>
        <v>7000000</v>
      </c>
      <c r="I46" s="53">
        <v>1075124.2</v>
      </c>
      <c r="J46" s="53">
        <v>1980601.25</v>
      </c>
      <c r="K46" s="54"/>
      <c r="L46" s="54">
        <v>2144274.5499999998</v>
      </c>
      <c r="M46" s="219">
        <v>1800000</v>
      </c>
    </row>
    <row r="47" spans="1:14" ht="27" customHeight="1" x14ac:dyDescent="0.2">
      <c r="A47" s="242"/>
      <c r="B47" s="37"/>
      <c r="C47" s="41" t="s">
        <v>250</v>
      </c>
      <c r="D47" s="184"/>
      <c r="E47" s="42"/>
      <c r="F47" s="86" t="s">
        <v>55</v>
      </c>
      <c r="G47" s="86" t="s">
        <v>49</v>
      </c>
      <c r="H47" s="55">
        <f t="shared" si="5"/>
        <v>2329704.67</v>
      </c>
      <c r="I47" s="55">
        <v>316371.40000000002</v>
      </c>
      <c r="J47" s="55">
        <v>1230478</v>
      </c>
      <c r="K47" s="55"/>
      <c r="L47" s="55">
        <v>482855.27</v>
      </c>
      <c r="M47" s="243">
        <v>300000</v>
      </c>
    </row>
    <row r="48" spans="1:14" ht="42" customHeight="1" x14ac:dyDescent="0.2">
      <c r="A48" s="234"/>
      <c r="B48" s="209"/>
      <c r="C48" s="34" t="s">
        <v>66</v>
      </c>
      <c r="D48" s="82"/>
      <c r="E48" s="85"/>
      <c r="F48" s="121" t="s">
        <v>124</v>
      </c>
      <c r="G48" s="121" t="s">
        <v>49</v>
      </c>
      <c r="H48" s="5">
        <f t="shared" si="5"/>
        <v>4670295.33</v>
      </c>
      <c r="I48" s="5">
        <v>758752.8</v>
      </c>
      <c r="J48" s="5">
        <v>750123.25</v>
      </c>
      <c r="K48" s="5"/>
      <c r="L48" s="5">
        <v>1661419.28</v>
      </c>
      <c r="M48" s="229">
        <v>1500000</v>
      </c>
    </row>
    <row r="49" spans="1:14" ht="30.75" customHeight="1" x14ac:dyDescent="0.2">
      <c r="A49" s="235" t="s">
        <v>67</v>
      </c>
      <c r="B49" s="209"/>
      <c r="C49" s="34" t="s">
        <v>68</v>
      </c>
      <c r="D49" s="82" t="s">
        <v>50</v>
      </c>
      <c r="E49" s="35" t="s">
        <v>223</v>
      </c>
      <c r="F49" s="35" t="s">
        <v>55</v>
      </c>
      <c r="G49" s="35" t="s">
        <v>124</v>
      </c>
      <c r="H49" s="3">
        <f t="shared" si="5"/>
        <v>800000</v>
      </c>
      <c r="I49" s="5">
        <v>684633</v>
      </c>
      <c r="J49" s="5"/>
      <c r="K49" s="5"/>
      <c r="L49" s="5">
        <v>115367</v>
      </c>
      <c r="M49" s="229"/>
    </row>
    <row r="50" spans="1:14" ht="40.5" customHeight="1" x14ac:dyDescent="0.2">
      <c r="A50" s="235" t="s">
        <v>69</v>
      </c>
      <c r="B50" s="209"/>
      <c r="C50" s="34" t="s">
        <v>261</v>
      </c>
      <c r="D50" s="82" t="s">
        <v>50</v>
      </c>
      <c r="E50" s="35" t="s">
        <v>223</v>
      </c>
      <c r="F50" s="35" t="s">
        <v>125</v>
      </c>
      <c r="G50" s="35" t="s">
        <v>125</v>
      </c>
      <c r="H50" s="3">
        <f t="shared" si="5"/>
        <v>450000</v>
      </c>
      <c r="I50" s="5">
        <v>200000</v>
      </c>
      <c r="J50" s="5"/>
      <c r="K50" s="5"/>
      <c r="L50" s="5">
        <v>250000</v>
      </c>
      <c r="M50" s="229"/>
    </row>
    <row r="51" spans="1:14" ht="28.5" customHeight="1" x14ac:dyDescent="0.2">
      <c r="A51" s="240" t="s">
        <v>31</v>
      </c>
      <c r="B51" s="36"/>
      <c r="C51" s="81" t="s">
        <v>195</v>
      </c>
      <c r="D51" s="79"/>
      <c r="E51" s="113"/>
      <c r="F51" s="114"/>
      <c r="G51" s="114"/>
      <c r="H51" s="115"/>
      <c r="I51" s="115"/>
      <c r="J51" s="115"/>
      <c r="K51" s="115"/>
      <c r="L51" s="115"/>
      <c r="M51" s="238"/>
    </row>
    <row r="52" spans="1:14" ht="28.5" customHeight="1" x14ac:dyDescent="0.2">
      <c r="A52" s="233" t="s">
        <v>70</v>
      </c>
      <c r="B52" s="37"/>
      <c r="C52" s="157" t="s">
        <v>243</v>
      </c>
      <c r="D52" s="158" t="s">
        <v>50</v>
      </c>
      <c r="E52" s="154" t="s">
        <v>219</v>
      </c>
      <c r="F52" s="37" t="s">
        <v>220</v>
      </c>
      <c r="G52" s="37" t="s">
        <v>56</v>
      </c>
      <c r="H52" s="150">
        <f t="shared" si="5"/>
        <v>4936318</v>
      </c>
      <c r="I52" s="152">
        <v>1050000</v>
      </c>
      <c r="J52" s="152"/>
      <c r="K52" s="152"/>
      <c r="L52" s="152">
        <v>2036318</v>
      </c>
      <c r="M52" s="244">
        <v>1850000</v>
      </c>
      <c r="N52" s="140"/>
    </row>
    <row r="53" spans="1:14" ht="25.5" customHeight="1" x14ac:dyDescent="0.2">
      <c r="A53" s="242"/>
      <c r="B53" s="37"/>
      <c r="C53" s="162" t="s">
        <v>262</v>
      </c>
      <c r="D53" s="158"/>
      <c r="E53" s="154"/>
      <c r="F53" s="37"/>
      <c r="G53" s="37"/>
      <c r="H53" s="152"/>
      <c r="I53" s="152"/>
      <c r="J53" s="152"/>
      <c r="K53" s="152"/>
      <c r="L53" s="152"/>
      <c r="M53" s="244"/>
      <c r="N53" s="140"/>
    </row>
    <row r="54" spans="1:14" ht="27.75" customHeight="1" x14ac:dyDescent="0.2">
      <c r="A54" s="234"/>
      <c r="B54" s="209"/>
      <c r="C54" s="159" t="s">
        <v>245</v>
      </c>
      <c r="D54" s="160"/>
      <c r="E54" s="161"/>
      <c r="F54" s="209"/>
      <c r="G54" s="209"/>
      <c r="H54" s="153"/>
      <c r="I54" s="153"/>
      <c r="J54" s="153"/>
      <c r="K54" s="153"/>
      <c r="L54" s="153"/>
      <c r="M54" s="245"/>
      <c r="N54" s="140"/>
    </row>
    <row r="55" spans="1:14" ht="42" customHeight="1" x14ac:dyDescent="0.2">
      <c r="A55" s="235" t="s">
        <v>72</v>
      </c>
      <c r="B55" s="209"/>
      <c r="C55" s="34" t="s">
        <v>71</v>
      </c>
      <c r="D55" s="82" t="s">
        <v>50</v>
      </c>
      <c r="E55" s="35" t="s">
        <v>222</v>
      </c>
      <c r="F55" s="35" t="s">
        <v>55</v>
      </c>
      <c r="G55" s="35" t="s">
        <v>125</v>
      </c>
      <c r="H55" s="5">
        <f>+I55+J55+K55+L55+M55</f>
        <v>450000</v>
      </c>
      <c r="I55" s="5">
        <v>200000</v>
      </c>
      <c r="J55" s="5"/>
      <c r="K55" s="5"/>
      <c r="L55" s="5">
        <v>250000</v>
      </c>
      <c r="M55" s="245"/>
      <c r="N55" s="140"/>
    </row>
    <row r="56" spans="1:14" ht="40.5" customHeight="1" x14ac:dyDescent="0.2">
      <c r="A56" s="235" t="s">
        <v>75</v>
      </c>
      <c r="B56" s="209"/>
      <c r="C56" s="34" t="s">
        <v>73</v>
      </c>
      <c r="D56" s="82" t="s">
        <v>50</v>
      </c>
      <c r="E56" s="35" t="s">
        <v>219</v>
      </c>
      <c r="F56" s="35" t="s">
        <v>220</v>
      </c>
      <c r="G56" s="35" t="s">
        <v>227</v>
      </c>
      <c r="H56" s="3">
        <f t="shared" si="5"/>
        <v>5650000</v>
      </c>
      <c r="I56" s="5">
        <v>5565600</v>
      </c>
      <c r="J56" s="5"/>
      <c r="K56" s="5"/>
      <c r="L56" s="5">
        <v>84400</v>
      </c>
      <c r="M56" s="229"/>
    </row>
    <row r="57" spans="1:14" ht="21" customHeight="1" x14ac:dyDescent="0.2">
      <c r="A57" s="235" t="s">
        <v>76</v>
      </c>
      <c r="B57" s="209"/>
      <c r="C57" s="165" t="s">
        <v>74</v>
      </c>
      <c r="D57" s="166" t="s">
        <v>50</v>
      </c>
      <c r="E57" s="167" t="s">
        <v>224</v>
      </c>
      <c r="F57" s="167" t="s">
        <v>220</v>
      </c>
      <c r="G57" s="167" t="s">
        <v>49</v>
      </c>
      <c r="H57" s="147">
        <f t="shared" si="5"/>
        <v>1039600</v>
      </c>
      <c r="I57" s="168"/>
      <c r="J57" s="168"/>
      <c r="K57" s="168"/>
      <c r="L57" s="168">
        <v>1009600</v>
      </c>
      <c r="M57" s="246">
        <v>30000</v>
      </c>
      <c r="N57" s="140"/>
    </row>
    <row r="58" spans="1:14" ht="40.5" customHeight="1" x14ac:dyDescent="0.2">
      <c r="A58" s="235" t="s">
        <v>77</v>
      </c>
      <c r="B58" s="209"/>
      <c r="C58" s="169" t="s">
        <v>263</v>
      </c>
      <c r="D58" s="170" t="s">
        <v>50</v>
      </c>
      <c r="E58" s="121" t="s">
        <v>222</v>
      </c>
      <c r="F58" s="121" t="s">
        <v>125</v>
      </c>
      <c r="G58" s="121" t="s">
        <v>125</v>
      </c>
      <c r="H58" s="171">
        <f t="shared" si="5"/>
        <v>80000</v>
      </c>
      <c r="I58" s="172">
        <v>70000</v>
      </c>
      <c r="J58" s="172"/>
      <c r="K58" s="172"/>
      <c r="L58" s="172"/>
      <c r="M58" s="247">
        <v>10000</v>
      </c>
    </row>
    <row r="59" spans="1:14" ht="31.5" customHeight="1" x14ac:dyDescent="0.2">
      <c r="A59" s="240" t="s">
        <v>33</v>
      </c>
      <c r="B59" s="80"/>
      <c r="C59" s="83" t="s">
        <v>196</v>
      </c>
      <c r="D59" s="185"/>
      <c r="E59" s="173"/>
      <c r="F59" s="124"/>
      <c r="G59" s="124"/>
      <c r="H59" s="174"/>
      <c r="I59" s="174"/>
      <c r="J59" s="174"/>
      <c r="K59" s="174"/>
      <c r="L59" s="174"/>
      <c r="M59" s="248"/>
    </row>
    <row r="60" spans="1:14" ht="33.75" customHeight="1" x14ac:dyDescent="0.2">
      <c r="A60" s="235" t="s">
        <v>79</v>
      </c>
      <c r="B60" s="36"/>
      <c r="C60" s="43" t="s">
        <v>14</v>
      </c>
      <c r="D60" s="122">
        <v>5</v>
      </c>
      <c r="E60" s="96" t="s">
        <v>224</v>
      </c>
      <c r="F60" s="56" t="s">
        <v>55</v>
      </c>
      <c r="G60" s="56" t="s">
        <v>49</v>
      </c>
      <c r="H60" s="171">
        <f t="shared" si="5"/>
        <v>2100000</v>
      </c>
      <c r="I60" s="57">
        <v>1228300</v>
      </c>
      <c r="J60" s="57"/>
      <c r="K60" s="57"/>
      <c r="L60" s="57">
        <v>871700</v>
      </c>
      <c r="M60" s="249"/>
    </row>
    <row r="61" spans="1:14" ht="57.75" customHeight="1" x14ac:dyDescent="0.2">
      <c r="A61" s="235" t="s">
        <v>80</v>
      </c>
      <c r="B61" s="36"/>
      <c r="C61" s="43" t="s">
        <v>78</v>
      </c>
      <c r="D61" s="122" t="s">
        <v>50</v>
      </c>
      <c r="E61" s="96" t="s">
        <v>222</v>
      </c>
      <c r="F61" s="56" t="s">
        <v>55</v>
      </c>
      <c r="G61" s="56" t="s">
        <v>49</v>
      </c>
      <c r="H61" s="171">
        <f t="shared" si="5"/>
        <v>10627000</v>
      </c>
      <c r="I61" s="175">
        <v>7998030</v>
      </c>
      <c r="J61" s="175"/>
      <c r="K61" s="175"/>
      <c r="L61" s="175">
        <v>2628970</v>
      </c>
      <c r="M61" s="250"/>
    </row>
    <row r="62" spans="1:14" ht="33.75" customHeight="1" x14ac:dyDescent="0.2">
      <c r="A62" s="235" t="s">
        <v>81</v>
      </c>
      <c r="B62" s="36"/>
      <c r="C62" s="43" t="s">
        <v>264</v>
      </c>
      <c r="D62" s="122" t="s">
        <v>50</v>
      </c>
      <c r="E62" s="96" t="s">
        <v>222</v>
      </c>
      <c r="F62" s="56" t="s">
        <v>55</v>
      </c>
      <c r="G62" s="56" t="s">
        <v>49</v>
      </c>
      <c r="H62" s="147">
        <f>I62+J62+K62+L62+M62</f>
        <v>2980000</v>
      </c>
      <c r="I62" s="176">
        <v>530000</v>
      </c>
      <c r="J62" s="176"/>
      <c r="K62" s="176"/>
      <c r="L62" s="176">
        <v>550000</v>
      </c>
      <c r="M62" s="251">
        <v>1900000</v>
      </c>
      <c r="N62" s="140"/>
    </row>
    <row r="63" spans="1:14" ht="26.25" customHeight="1" x14ac:dyDescent="0.2">
      <c r="A63" s="237" t="s">
        <v>104</v>
      </c>
      <c r="B63" s="80"/>
      <c r="C63" s="83" t="s">
        <v>265</v>
      </c>
      <c r="D63" s="185"/>
      <c r="E63" s="177"/>
      <c r="F63" s="178"/>
      <c r="G63" s="178"/>
      <c r="H63" s="174"/>
      <c r="I63" s="179"/>
      <c r="J63" s="179"/>
      <c r="K63" s="179"/>
      <c r="L63" s="179"/>
      <c r="M63" s="252"/>
    </row>
    <row r="64" spans="1:14" ht="41.25" customHeight="1" x14ac:dyDescent="0.2">
      <c r="A64" s="235" t="s">
        <v>83</v>
      </c>
      <c r="B64" s="36"/>
      <c r="C64" s="43" t="s">
        <v>82</v>
      </c>
      <c r="D64" s="122" t="s">
        <v>50</v>
      </c>
      <c r="E64" s="101" t="s">
        <v>222</v>
      </c>
      <c r="F64" s="27" t="s">
        <v>125</v>
      </c>
      <c r="G64" s="27" t="s">
        <v>49</v>
      </c>
      <c r="H64" s="3">
        <f>I64+J64+K64+L64+M64</f>
        <v>750000</v>
      </c>
      <c r="I64" s="57"/>
      <c r="J64" s="57"/>
      <c r="K64" s="57"/>
      <c r="L64" s="57"/>
      <c r="M64" s="249">
        <v>750000</v>
      </c>
    </row>
    <row r="65" spans="1:15" ht="47.25" customHeight="1" x14ac:dyDescent="0.2">
      <c r="A65" s="240" t="s">
        <v>85</v>
      </c>
      <c r="B65" s="36"/>
      <c r="C65" s="43" t="s">
        <v>84</v>
      </c>
      <c r="D65" s="122" t="s">
        <v>50</v>
      </c>
      <c r="E65" s="96" t="s">
        <v>216</v>
      </c>
      <c r="F65" s="56" t="s">
        <v>198</v>
      </c>
      <c r="G65" s="56" t="s">
        <v>49</v>
      </c>
      <c r="H65" s="3">
        <f t="shared" si="5"/>
        <v>894736</v>
      </c>
      <c r="I65" s="57">
        <v>578900</v>
      </c>
      <c r="J65" s="57"/>
      <c r="K65" s="57"/>
      <c r="L65" s="57">
        <v>315836</v>
      </c>
      <c r="M65" s="249"/>
    </row>
    <row r="66" spans="1:15" ht="30" customHeight="1" x14ac:dyDescent="0.2">
      <c r="A66" s="240" t="s">
        <v>87</v>
      </c>
      <c r="B66" s="36"/>
      <c r="C66" s="43" t="s">
        <v>86</v>
      </c>
      <c r="D66" s="122" t="s">
        <v>50</v>
      </c>
      <c r="E66" s="96" t="s">
        <v>214</v>
      </c>
      <c r="F66" s="56" t="s">
        <v>125</v>
      </c>
      <c r="G66" s="56" t="s">
        <v>49</v>
      </c>
      <c r="H66" s="3">
        <f>I66+J66+K66+L66+M66</f>
        <v>5017000</v>
      </c>
      <c r="I66" s="206">
        <v>753000</v>
      </c>
      <c r="J66" s="57">
        <v>4264000</v>
      </c>
      <c r="K66" s="57"/>
      <c r="L66" s="57"/>
      <c r="M66" s="249"/>
    </row>
    <row r="67" spans="1:15" ht="30" customHeight="1" x14ac:dyDescent="0.2">
      <c r="A67" s="240" t="s">
        <v>176</v>
      </c>
      <c r="B67" s="36"/>
      <c r="C67" s="84" t="s">
        <v>197</v>
      </c>
      <c r="D67" s="123"/>
      <c r="E67" s="124"/>
      <c r="F67" s="125"/>
      <c r="G67" s="125"/>
      <c r="H67" s="115"/>
      <c r="I67" s="126"/>
      <c r="J67" s="126"/>
      <c r="K67" s="126"/>
      <c r="L67" s="126"/>
      <c r="M67" s="253"/>
    </row>
    <row r="68" spans="1:15" ht="39.75" customHeight="1" x14ac:dyDescent="0.2">
      <c r="A68" s="235" t="s">
        <v>88</v>
      </c>
      <c r="B68" s="36"/>
      <c r="C68" s="43" t="s">
        <v>266</v>
      </c>
      <c r="D68" s="122" t="s">
        <v>50</v>
      </c>
      <c r="E68" s="96" t="s">
        <v>216</v>
      </c>
      <c r="F68" s="56" t="s">
        <v>55</v>
      </c>
      <c r="G68" s="56" t="s">
        <v>49</v>
      </c>
      <c r="H68" s="3">
        <f t="shared" si="5"/>
        <v>145000</v>
      </c>
      <c r="I68" s="57">
        <v>145000</v>
      </c>
      <c r="J68" s="57"/>
      <c r="K68" s="57"/>
      <c r="L68" s="57"/>
      <c r="M68" s="249"/>
    </row>
    <row r="69" spans="1:15" ht="33.75" customHeight="1" x14ac:dyDescent="0.2">
      <c r="A69" s="235" t="s">
        <v>89</v>
      </c>
      <c r="B69" s="36"/>
      <c r="C69" s="43" t="s">
        <v>267</v>
      </c>
      <c r="D69" s="122" t="s">
        <v>90</v>
      </c>
      <c r="E69" s="96" t="s">
        <v>203</v>
      </c>
      <c r="F69" s="95" t="s">
        <v>204</v>
      </c>
      <c r="G69" s="96" t="s">
        <v>49</v>
      </c>
      <c r="H69" s="3">
        <f>I69+J69+K69+L69+M69</f>
        <v>477687.76645041705</v>
      </c>
      <c r="I69" s="97">
        <f>72500+91100*3</f>
        <v>345800</v>
      </c>
      <c r="J69" s="97"/>
      <c r="K69" s="97"/>
      <c r="L69" s="97">
        <f>44300/3.4528+87900/3.4528+93600</f>
        <v>131887.76645041705</v>
      </c>
      <c r="M69" s="254"/>
      <c r="O69" s="98"/>
    </row>
    <row r="70" spans="1:15" ht="37.5" customHeight="1" x14ac:dyDescent="0.2">
      <c r="A70" s="240" t="s">
        <v>92</v>
      </c>
      <c r="B70" s="36"/>
      <c r="C70" s="43" t="s">
        <v>91</v>
      </c>
      <c r="D70" s="122" t="s">
        <v>90</v>
      </c>
      <c r="E70" s="44" t="s">
        <v>205</v>
      </c>
      <c r="F70" s="95" t="s">
        <v>198</v>
      </c>
      <c r="G70" s="95" t="s">
        <v>124</v>
      </c>
      <c r="H70" s="3">
        <f t="shared" si="5"/>
        <v>299705.67</v>
      </c>
      <c r="I70" s="97">
        <v>299705.67</v>
      </c>
      <c r="J70" s="97"/>
      <c r="K70" s="97"/>
      <c r="L70" s="97"/>
      <c r="M70" s="254"/>
    </row>
    <row r="71" spans="1:15" ht="39.75" customHeight="1" x14ac:dyDescent="0.2">
      <c r="A71" s="240" t="s">
        <v>16</v>
      </c>
      <c r="B71" s="36"/>
      <c r="C71" s="43" t="s">
        <v>15</v>
      </c>
      <c r="D71" s="122">
        <v>5</v>
      </c>
      <c r="E71" s="44"/>
      <c r="F71" s="56" t="s">
        <v>124</v>
      </c>
      <c r="G71" s="56" t="s">
        <v>56</v>
      </c>
      <c r="H71" s="3">
        <f t="shared" si="5"/>
        <v>1158480</v>
      </c>
      <c r="I71" s="57">
        <v>52130</v>
      </c>
      <c r="J71" s="57">
        <v>984710</v>
      </c>
      <c r="K71" s="57">
        <v>121640</v>
      </c>
      <c r="L71" s="57"/>
      <c r="M71" s="249"/>
    </row>
    <row r="72" spans="1:15" ht="55.5" customHeight="1" x14ac:dyDescent="0.2">
      <c r="A72" s="240" t="s">
        <v>17</v>
      </c>
      <c r="B72" s="37"/>
      <c r="C72" s="45" t="s">
        <v>268</v>
      </c>
      <c r="D72" s="186" t="s">
        <v>50</v>
      </c>
      <c r="E72" s="46" t="s">
        <v>228</v>
      </c>
      <c r="F72" s="58" t="s">
        <v>55</v>
      </c>
      <c r="G72" s="58" t="s">
        <v>56</v>
      </c>
      <c r="H72" s="3">
        <f t="shared" si="5"/>
        <v>1020140</v>
      </c>
      <c r="I72" s="57">
        <v>150000</v>
      </c>
      <c r="J72" s="57">
        <v>870140</v>
      </c>
      <c r="K72" s="57"/>
      <c r="L72" s="57"/>
      <c r="M72" s="249"/>
    </row>
    <row r="73" spans="1:15" ht="39.75" customHeight="1" x14ac:dyDescent="0.2">
      <c r="A73" s="240" t="s">
        <v>38</v>
      </c>
      <c r="B73" s="36"/>
      <c r="C73" s="43" t="s">
        <v>93</v>
      </c>
      <c r="D73" s="122" t="s">
        <v>50</v>
      </c>
      <c r="E73" s="96" t="s">
        <v>225</v>
      </c>
      <c r="F73" s="56" t="s">
        <v>55</v>
      </c>
      <c r="G73" s="56" t="s">
        <v>124</v>
      </c>
      <c r="H73" s="3">
        <f t="shared" si="5"/>
        <v>208100</v>
      </c>
      <c r="I73" s="57">
        <v>208100</v>
      </c>
      <c r="J73" s="57"/>
      <c r="K73" s="57"/>
      <c r="L73" s="57"/>
      <c r="M73" s="249"/>
    </row>
    <row r="74" spans="1:15" ht="15" customHeight="1" x14ac:dyDescent="0.2">
      <c r="A74" s="230"/>
      <c r="B74" s="200"/>
      <c r="C74" s="200"/>
      <c r="D74" s="200"/>
      <c r="E74" s="200"/>
      <c r="F74" s="200"/>
      <c r="G74" s="201" t="s">
        <v>28</v>
      </c>
      <c r="H74" s="203">
        <f>SUM(H35:H73)</f>
        <v>73809971.116450429</v>
      </c>
      <c r="I74" s="203">
        <f t="shared" ref="I74:M74" si="6">SUM(I35:I73)</f>
        <v>28319833.340000004</v>
      </c>
      <c r="J74" s="203">
        <f t="shared" si="6"/>
        <v>16983300.5</v>
      </c>
      <c r="K74" s="203">
        <f t="shared" si="6"/>
        <v>575619.40999999992</v>
      </c>
      <c r="L74" s="203">
        <f t="shared" si="6"/>
        <v>19714217.866450418</v>
      </c>
      <c r="M74" s="222">
        <f t="shared" si="6"/>
        <v>8217000</v>
      </c>
    </row>
    <row r="75" spans="1:15" ht="17.25" customHeight="1" x14ac:dyDescent="0.2">
      <c r="A75" s="255" t="s">
        <v>183</v>
      </c>
      <c r="B75" s="180"/>
      <c r="C75" s="70"/>
      <c r="D75" s="187"/>
      <c r="E75" s="70"/>
      <c r="F75" s="70"/>
      <c r="G75" s="70"/>
      <c r="H75" s="70"/>
      <c r="I75" s="70"/>
      <c r="J75" s="70"/>
      <c r="K75" s="70"/>
      <c r="L75" s="70"/>
      <c r="M75" s="256"/>
    </row>
    <row r="76" spans="1:15" s="71" customFormat="1" ht="38.25" x14ac:dyDescent="0.2">
      <c r="A76" s="257" t="s">
        <v>187</v>
      </c>
      <c r="B76" s="72"/>
      <c r="C76" s="74" t="s">
        <v>188</v>
      </c>
      <c r="D76" s="188"/>
      <c r="E76" s="73"/>
      <c r="F76" s="73"/>
      <c r="G76" s="73"/>
      <c r="H76" s="73"/>
      <c r="I76" s="73"/>
      <c r="J76" s="73"/>
      <c r="K76" s="73"/>
      <c r="L76" s="73"/>
      <c r="M76" s="258"/>
    </row>
    <row r="77" spans="1:15" ht="41.25" customHeight="1" x14ac:dyDescent="0.2">
      <c r="A77" s="223" t="s">
        <v>31</v>
      </c>
      <c r="B77" s="207"/>
      <c r="C77" s="47" t="s">
        <v>103</v>
      </c>
      <c r="D77" s="99" t="s">
        <v>90</v>
      </c>
      <c r="E77" s="100" t="s">
        <v>206</v>
      </c>
      <c r="F77" s="101" t="s">
        <v>55</v>
      </c>
      <c r="G77" s="101" t="s">
        <v>125</v>
      </c>
      <c r="H77" s="102">
        <f>I77+J77+K77+L77+M77</f>
        <v>51100</v>
      </c>
      <c r="I77" s="102">
        <v>51100</v>
      </c>
      <c r="J77" s="102"/>
      <c r="K77" s="102"/>
      <c r="L77" s="102"/>
      <c r="M77" s="259"/>
    </row>
    <row r="78" spans="1:15" ht="17.25" customHeight="1" x14ac:dyDescent="0.2">
      <c r="A78" s="223" t="s">
        <v>33</v>
      </c>
      <c r="B78" s="207"/>
      <c r="C78" s="47" t="s">
        <v>94</v>
      </c>
      <c r="D78" s="99" t="s">
        <v>90</v>
      </c>
      <c r="E78" s="100" t="s">
        <v>207</v>
      </c>
      <c r="F78" s="101" t="s">
        <v>125</v>
      </c>
      <c r="G78" s="36" t="s">
        <v>124</v>
      </c>
      <c r="H78" s="102">
        <f t="shared" ref="H78:H98" si="7">I78+J78+K78+L78+M78</f>
        <v>300000</v>
      </c>
      <c r="I78" s="102">
        <v>300000</v>
      </c>
      <c r="J78" s="102"/>
      <c r="K78" s="102"/>
      <c r="L78" s="102"/>
      <c r="M78" s="259"/>
    </row>
    <row r="79" spans="1:15" ht="30" customHeight="1" x14ac:dyDescent="0.2">
      <c r="A79" s="223" t="s">
        <v>104</v>
      </c>
      <c r="B79" s="12"/>
      <c r="C79" s="47" t="s">
        <v>95</v>
      </c>
      <c r="D79" s="99" t="s">
        <v>90</v>
      </c>
      <c r="E79" s="100" t="s">
        <v>208</v>
      </c>
      <c r="F79" s="101" t="s">
        <v>125</v>
      </c>
      <c r="G79" s="101" t="s">
        <v>124</v>
      </c>
      <c r="H79" s="102">
        <f t="shared" si="7"/>
        <v>304000</v>
      </c>
      <c r="I79" s="102">
        <v>304000</v>
      </c>
      <c r="J79" s="102"/>
      <c r="K79" s="102"/>
      <c r="L79" s="102"/>
      <c r="M79" s="259"/>
    </row>
    <row r="80" spans="1:15" ht="31.5" customHeight="1" x14ac:dyDescent="0.2">
      <c r="A80" s="223" t="s">
        <v>105</v>
      </c>
      <c r="B80" s="20" t="s">
        <v>231</v>
      </c>
      <c r="C80" s="48" t="s">
        <v>96</v>
      </c>
      <c r="D80" s="99" t="s">
        <v>90</v>
      </c>
      <c r="E80" s="100" t="s">
        <v>207</v>
      </c>
      <c r="F80" s="101" t="s">
        <v>125</v>
      </c>
      <c r="G80" s="101" t="s">
        <v>124</v>
      </c>
      <c r="H80" s="102">
        <f t="shared" si="7"/>
        <v>335000</v>
      </c>
      <c r="I80" s="102">
        <v>198000</v>
      </c>
      <c r="J80" s="102"/>
      <c r="K80" s="102"/>
      <c r="L80" s="102"/>
      <c r="M80" s="259">
        <f>16000+121000</f>
        <v>137000</v>
      </c>
    </row>
    <row r="81" spans="1:13" ht="18" customHeight="1" x14ac:dyDescent="0.2">
      <c r="A81" s="223" t="s">
        <v>106</v>
      </c>
      <c r="B81" s="20" t="s">
        <v>231</v>
      </c>
      <c r="C81" s="51" t="s">
        <v>97</v>
      </c>
      <c r="D81" s="103" t="s">
        <v>90</v>
      </c>
      <c r="E81" s="101" t="s">
        <v>207</v>
      </c>
      <c r="F81" s="101" t="s">
        <v>125</v>
      </c>
      <c r="G81" s="101" t="s">
        <v>124</v>
      </c>
      <c r="H81" s="102">
        <f t="shared" si="7"/>
        <v>110000</v>
      </c>
      <c r="I81" s="102">
        <v>100000</v>
      </c>
      <c r="J81" s="102"/>
      <c r="K81" s="102"/>
      <c r="L81" s="102"/>
      <c r="M81" s="259">
        <v>10000</v>
      </c>
    </row>
    <row r="82" spans="1:13" ht="18" customHeight="1" x14ac:dyDescent="0.2">
      <c r="A82" s="223" t="s">
        <v>107</v>
      </c>
      <c r="B82" s="50"/>
      <c r="C82" s="49" t="s">
        <v>98</v>
      </c>
      <c r="D82" s="104" t="s">
        <v>90</v>
      </c>
      <c r="E82" s="92" t="s">
        <v>207</v>
      </c>
      <c r="F82" s="105" t="s">
        <v>125</v>
      </c>
      <c r="G82" s="105" t="s">
        <v>49</v>
      </c>
      <c r="H82" s="102">
        <f t="shared" si="7"/>
        <v>529000</v>
      </c>
      <c r="I82" s="106">
        <f>29000+200000+300000</f>
        <v>529000</v>
      </c>
      <c r="J82" s="106"/>
      <c r="K82" s="106"/>
      <c r="L82" s="106"/>
      <c r="M82" s="260"/>
    </row>
    <row r="83" spans="1:13" ht="44.25" customHeight="1" x14ac:dyDescent="0.2">
      <c r="A83" s="223" t="s">
        <v>108</v>
      </c>
      <c r="B83" s="107" t="s">
        <v>209</v>
      </c>
      <c r="C83" s="51" t="s">
        <v>99</v>
      </c>
      <c r="D83" s="108" t="s">
        <v>90</v>
      </c>
      <c r="E83" s="101" t="s">
        <v>207</v>
      </c>
      <c r="F83" s="111" t="s">
        <v>125</v>
      </c>
      <c r="G83" s="111" t="s">
        <v>49</v>
      </c>
      <c r="H83" s="102">
        <f t="shared" si="7"/>
        <v>1200000</v>
      </c>
      <c r="I83" s="110">
        <f>67000+533000</f>
        <v>600000</v>
      </c>
      <c r="J83" s="110"/>
      <c r="K83" s="110"/>
      <c r="L83" s="110">
        <v>600000</v>
      </c>
      <c r="M83" s="261"/>
    </row>
    <row r="84" spans="1:13" ht="44.25" customHeight="1" x14ac:dyDescent="0.2">
      <c r="A84" s="223" t="s">
        <v>109</v>
      </c>
      <c r="B84" s="109"/>
      <c r="C84" s="51" t="s">
        <v>269</v>
      </c>
      <c r="D84" s="108" t="s">
        <v>90</v>
      </c>
      <c r="E84" s="111" t="s">
        <v>207</v>
      </c>
      <c r="F84" s="111" t="s">
        <v>55</v>
      </c>
      <c r="G84" s="111" t="s">
        <v>125</v>
      </c>
      <c r="H84" s="102">
        <f t="shared" si="7"/>
        <v>636900</v>
      </c>
      <c r="I84" s="110">
        <f>145000+599500-107600</f>
        <v>636900</v>
      </c>
      <c r="J84" s="110"/>
      <c r="K84" s="110"/>
      <c r="L84" s="110"/>
      <c r="M84" s="261"/>
    </row>
    <row r="85" spans="1:13" ht="42.75" customHeight="1" x14ac:dyDescent="0.2">
      <c r="A85" s="223" t="s">
        <v>110</v>
      </c>
      <c r="B85" s="109"/>
      <c r="C85" s="51" t="s">
        <v>100</v>
      </c>
      <c r="D85" s="108" t="s">
        <v>90</v>
      </c>
      <c r="E85" s="111" t="s">
        <v>207</v>
      </c>
      <c r="F85" s="111" t="s">
        <v>55</v>
      </c>
      <c r="G85" s="111" t="s">
        <v>125</v>
      </c>
      <c r="H85" s="102">
        <f t="shared" si="7"/>
        <v>354000</v>
      </c>
      <c r="I85" s="110">
        <f>351500+2500</f>
        <v>354000</v>
      </c>
      <c r="J85" s="110"/>
      <c r="K85" s="110"/>
      <c r="L85" s="110"/>
      <c r="M85" s="261"/>
    </row>
    <row r="86" spans="1:13" ht="18.75" customHeight="1" x14ac:dyDescent="0.2">
      <c r="A86" s="223" t="s">
        <v>111</v>
      </c>
      <c r="B86" s="109"/>
      <c r="C86" s="51" t="s">
        <v>101</v>
      </c>
      <c r="D86" s="108" t="s">
        <v>90</v>
      </c>
      <c r="E86" s="111" t="s">
        <v>207</v>
      </c>
      <c r="F86" s="111" t="s">
        <v>125</v>
      </c>
      <c r="G86" s="111" t="s">
        <v>125</v>
      </c>
      <c r="H86" s="102">
        <f t="shared" si="7"/>
        <v>300000</v>
      </c>
      <c r="I86" s="110">
        <v>300000</v>
      </c>
      <c r="J86" s="110"/>
      <c r="K86" s="110"/>
      <c r="L86" s="110"/>
      <c r="M86" s="261"/>
    </row>
    <row r="87" spans="1:13" ht="54" customHeight="1" x14ac:dyDescent="0.2">
      <c r="A87" s="224" t="s">
        <v>112</v>
      </c>
      <c r="B87" s="28"/>
      <c r="C87" s="51" t="s">
        <v>102</v>
      </c>
      <c r="D87" s="108" t="s">
        <v>50</v>
      </c>
      <c r="E87" s="101" t="s">
        <v>226</v>
      </c>
      <c r="F87" s="111" t="s">
        <v>125</v>
      </c>
      <c r="G87" s="111" t="s">
        <v>124</v>
      </c>
      <c r="H87" s="102">
        <f t="shared" si="7"/>
        <v>1344.2</v>
      </c>
      <c r="I87" s="110">
        <v>944.2</v>
      </c>
      <c r="J87" s="110"/>
      <c r="K87" s="110"/>
      <c r="L87" s="110">
        <v>400</v>
      </c>
      <c r="M87" s="261"/>
    </row>
    <row r="88" spans="1:13" ht="46.5" customHeight="1" x14ac:dyDescent="0.2">
      <c r="A88" s="224" t="s">
        <v>65</v>
      </c>
      <c r="B88" s="112"/>
      <c r="C88" s="51" t="s">
        <v>199</v>
      </c>
      <c r="D88" s="108" t="s">
        <v>90</v>
      </c>
      <c r="E88" s="101" t="s">
        <v>210</v>
      </c>
      <c r="F88" s="111" t="s">
        <v>55</v>
      </c>
      <c r="G88" s="111" t="s">
        <v>49</v>
      </c>
      <c r="H88" s="102">
        <f t="shared" si="7"/>
        <v>1152200</v>
      </c>
      <c r="I88" s="110">
        <v>1152200</v>
      </c>
      <c r="J88" s="110"/>
      <c r="K88" s="110"/>
      <c r="L88" s="110"/>
      <c r="M88" s="261"/>
    </row>
    <row r="89" spans="1:13" ht="42" customHeight="1" x14ac:dyDescent="0.2">
      <c r="A89" s="257" t="s">
        <v>105</v>
      </c>
      <c r="B89" s="72"/>
      <c r="C89" s="127" t="s">
        <v>189</v>
      </c>
      <c r="D89" s="189"/>
      <c r="E89" s="128"/>
      <c r="F89" s="129"/>
      <c r="G89" s="129"/>
      <c r="H89" s="115"/>
      <c r="I89" s="130"/>
      <c r="J89" s="130"/>
      <c r="K89" s="130"/>
      <c r="L89" s="130"/>
      <c r="M89" s="262"/>
    </row>
    <row r="90" spans="1:13" ht="81.75" customHeight="1" x14ac:dyDescent="0.2">
      <c r="A90" s="263" t="s">
        <v>116</v>
      </c>
      <c r="B90" s="27"/>
      <c r="C90" s="51" t="s">
        <v>113</v>
      </c>
      <c r="D90" s="75" t="s">
        <v>50</v>
      </c>
      <c r="E90" s="75"/>
      <c r="F90" s="27" t="s">
        <v>55</v>
      </c>
      <c r="G90" s="27" t="s">
        <v>124</v>
      </c>
      <c r="H90" s="102">
        <f>I90+J90+K90+L90+M90</f>
        <v>3327725</v>
      </c>
      <c r="I90" s="15">
        <v>1988232.5</v>
      </c>
      <c r="J90" s="15">
        <v>1230885</v>
      </c>
      <c r="K90" s="15">
        <v>108607.5</v>
      </c>
      <c r="L90" s="15"/>
      <c r="M90" s="225"/>
    </row>
    <row r="91" spans="1:13" ht="90" customHeight="1" x14ac:dyDescent="0.2">
      <c r="A91" s="263" t="s">
        <v>117</v>
      </c>
      <c r="B91" s="27"/>
      <c r="C91" s="51" t="s">
        <v>280</v>
      </c>
      <c r="D91" s="75" t="s">
        <v>50</v>
      </c>
      <c r="E91" s="27"/>
      <c r="F91" s="27" t="s">
        <v>55</v>
      </c>
      <c r="G91" s="27" t="s">
        <v>56</v>
      </c>
      <c r="H91" s="102">
        <f t="shared" si="7"/>
        <v>4683397</v>
      </c>
      <c r="I91" s="15">
        <v>893421.7</v>
      </c>
      <c r="J91" s="15">
        <v>3482680</v>
      </c>
      <c r="K91" s="15">
        <v>307295.3</v>
      </c>
      <c r="L91" s="15"/>
      <c r="M91" s="225"/>
    </row>
    <row r="92" spans="1:13" ht="89.25" x14ac:dyDescent="0.2">
      <c r="A92" s="263" t="s">
        <v>118</v>
      </c>
      <c r="B92" s="27"/>
      <c r="C92" s="51" t="s">
        <v>270</v>
      </c>
      <c r="D92" s="75" t="s">
        <v>50</v>
      </c>
      <c r="E92" s="25" t="s">
        <v>218</v>
      </c>
      <c r="F92" s="27" t="s">
        <v>55</v>
      </c>
      <c r="G92" s="27" t="s">
        <v>56</v>
      </c>
      <c r="H92" s="102">
        <f t="shared" si="7"/>
        <v>1000050</v>
      </c>
      <c r="I92" s="15">
        <v>125440</v>
      </c>
      <c r="J92" s="15">
        <v>803700</v>
      </c>
      <c r="K92" s="15">
        <v>70910</v>
      </c>
      <c r="L92" s="15"/>
      <c r="M92" s="225"/>
    </row>
    <row r="93" spans="1:13" ht="48" customHeight="1" x14ac:dyDescent="0.2">
      <c r="A93" s="263" t="s">
        <v>119</v>
      </c>
      <c r="B93" s="27"/>
      <c r="C93" s="51" t="s">
        <v>114</v>
      </c>
      <c r="D93" s="75" t="s">
        <v>50</v>
      </c>
      <c r="E93" s="25" t="s">
        <v>228</v>
      </c>
      <c r="F93" s="27" t="s">
        <v>55</v>
      </c>
      <c r="G93" s="27" t="s">
        <v>56</v>
      </c>
      <c r="H93" s="102">
        <f t="shared" si="7"/>
        <v>1448940</v>
      </c>
      <c r="I93" s="15">
        <v>108670.5</v>
      </c>
      <c r="J93" s="15">
        <v>1231599</v>
      </c>
      <c r="K93" s="15">
        <v>108670.5</v>
      </c>
      <c r="L93" s="15"/>
      <c r="M93" s="225"/>
    </row>
    <row r="94" spans="1:13" ht="63.75" x14ac:dyDescent="0.2">
      <c r="A94" s="263" t="s">
        <v>120</v>
      </c>
      <c r="B94" s="27"/>
      <c r="C94" s="52" t="s">
        <v>289</v>
      </c>
      <c r="D94" s="75" t="s">
        <v>50</v>
      </c>
      <c r="E94" s="25" t="s">
        <v>218</v>
      </c>
      <c r="F94" s="27" t="s">
        <v>55</v>
      </c>
      <c r="G94" s="27" t="s">
        <v>56</v>
      </c>
      <c r="H94" s="280">
        <f t="shared" si="7"/>
        <v>1028586</v>
      </c>
      <c r="I94" s="281">
        <v>127806</v>
      </c>
      <c r="J94" s="281">
        <v>827740</v>
      </c>
      <c r="K94" s="281">
        <v>73040</v>
      </c>
      <c r="L94" s="15"/>
      <c r="M94" s="225"/>
    </row>
    <row r="95" spans="1:13" ht="76.5" x14ac:dyDescent="0.2">
      <c r="A95" s="263" t="s">
        <v>121</v>
      </c>
      <c r="B95" s="27"/>
      <c r="C95" s="51" t="s">
        <v>236</v>
      </c>
      <c r="D95" s="75" t="s">
        <v>50</v>
      </c>
      <c r="E95" s="25" t="s">
        <v>218</v>
      </c>
      <c r="F95" s="27" t="s">
        <v>125</v>
      </c>
      <c r="G95" s="27" t="s">
        <v>56</v>
      </c>
      <c r="H95" s="102">
        <f t="shared" si="7"/>
        <v>2268911</v>
      </c>
      <c r="I95" s="15">
        <v>251791</v>
      </c>
      <c r="J95" s="15">
        <v>1853570</v>
      </c>
      <c r="K95" s="15">
        <v>163550</v>
      </c>
      <c r="L95" s="15"/>
      <c r="M95" s="225"/>
    </row>
    <row r="96" spans="1:13" ht="63.75" x14ac:dyDescent="0.2">
      <c r="A96" s="263" t="s">
        <v>122</v>
      </c>
      <c r="B96" s="27"/>
      <c r="C96" s="51" t="s">
        <v>237</v>
      </c>
      <c r="D96" s="75" t="s">
        <v>50</v>
      </c>
      <c r="E96" s="25" t="s">
        <v>218</v>
      </c>
      <c r="F96" s="27" t="s">
        <v>125</v>
      </c>
      <c r="G96" s="27" t="s">
        <v>49</v>
      </c>
      <c r="H96" s="102">
        <f t="shared" si="7"/>
        <v>1600653</v>
      </c>
      <c r="I96" s="15">
        <v>178423</v>
      </c>
      <c r="J96" s="15">
        <v>1306910</v>
      </c>
      <c r="K96" s="15">
        <v>115320</v>
      </c>
      <c r="L96" s="15"/>
      <c r="M96" s="225"/>
    </row>
    <row r="97" spans="1:14" ht="63.75" x14ac:dyDescent="0.2">
      <c r="A97" s="263" t="s">
        <v>123</v>
      </c>
      <c r="B97" s="27"/>
      <c r="C97" s="88" t="s">
        <v>115</v>
      </c>
      <c r="D97" s="89" t="s">
        <v>50</v>
      </c>
      <c r="E97" s="132" t="s">
        <v>214</v>
      </c>
      <c r="F97" s="90" t="s">
        <v>124</v>
      </c>
      <c r="G97" s="27" t="s">
        <v>229</v>
      </c>
      <c r="H97" s="102">
        <f t="shared" si="7"/>
        <v>2891950</v>
      </c>
      <c r="I97" s="15">
        <v>216896</v>
      </c>
      <c r="J97" s="15">
        <v>2458158</v>
      </c>
      <c r="K97" s="15">
        <v>216896</v>
      </c>
      <c r="L97" s="15"/>
      <c r="M97" s="225"/>
    </row>
    <row r="98" spans="1:14" ht="33.75" customHeight="1" x14ac:dyDescent="0.2">
      <c r="A98" s="264" t="s">
        <v>38</v>
      </c>
      <c r="B98" s="28"/>
      <c r="C98" s="4" t="s">
        <v>126</v>
      </c>
      <c r="D98" s="75" t="s">
        <v>50</v>
      </c>
      <c r="E98" s="133" t="s">
        <v>230</v>
      </c>
      <c r="F98" s="148" t="s">
        <v>125</v>
      </c>
      <c r="G98" s="148" t="s">
        <v>221</v>
      </c>
      <c r="H98" s="102">
        <f t="shared" si="7"/>
        <v>4140000</v>
      </c>
      <c r="I98" s="131">
        <v>380000</v>
      </c>
      <c r="J98" s="131"/>
      <c r="K98" s="131"/>
      <c r="L98" s="131"/>
      <c r="M98" s="265">
        <v>3760000</v>
      </c>
      <c r="N98" s="140"/>
    </row>
    <row r="99" spans="1:14" ht="18" customHeight="1" x14ac:dyDescent="0.2">
      <c r="A99" s="230"/>
      <c r="B99" s="200"/>
      <c r="C99" s="200"/>
      <c r="D99" s="200"/>
      <c r="E99" s="200"/>
      <c r="F99" s="200"/>
      <c r="G99" s="201" t="s">
        <v>28</v>
      </c>
      <c r="H99" s="203">
        <f>SUM(H76:H98)</f>
        <v>27663756.199999999</v>
      </c>
      <c r="I99" s="203">
        <f>SUM(I76:I98)</f>
        <v>8796824.9000000004</v>
      </c>
      <c r="J99" s="203">
        <f t="shared" ref="J99:M99" si="8">SUM(J76:J98)</f>
        <v>13195242</v>
      </c>
      <c r="K99" s="203">
        <f t="shared" si="8"/>
        <v>1164289.3</v>
      </c>
      <c r="L99" s="203">
        <f t="shared" si="8"/>
        <v>600400</v>
      </c>
      <c r="M99" s="222">
        <f t="shared" si="8"/>
        <v>3907000</v>
      </c>
    </row>
    <row r="100" spans="1:14" s="59" customFormat="1" ht="15" x14ac:dyDescent="0.25">
      <c r="A100" s="322" t="s">
        <v>155</v>
      </c>
      <c r="B100" s="323"/>
      <c r="C100" s="324"/>
      <c r="D100" s="324"/>
      <c r="E100" s="324"/>
      <c r="F100" s="324"/>
      <c r="G100" s="324"/>
      <c r="H100" s="324"/>
      <c r="I100" s="324"/>
      <c r="J100" s="324"/>
      <c r="K100" s="324"/>
      <c r="L100" s="324"/>
      <c r="M100" s="325"/>
    </row>
    <row r="101" spans="1:14" s="59" customFormat="1" ht="51.75" customHeight="1" x14ac:dyDescent="0.25">
      <c r="A101" s="235" t="s">
        <v>157</v>
      </c>
      <c r="B101" s="36"/>
      <c r="C101" s="4" t="s">
        <v>283</v>
      </c>
      <c r="D101" s="60">
        <v>5</v>
      </c>
      <c r="E101" s="135" t="s">
        <v>232</v>
      </c>
      <c r="F101" s="135" t="s">
        <v>55</v>
      </c>
      <c r="G101" s="135">
        <v>2019</v>
      </c>
      <c r="H101" s="134">
        <f>SUM(I101:J101)</f>
        <v>1409955</v>
      </c>
      <c r="I101" s="134">
        <v>211493</v>
      </c>
      <c r="J101" s="134">
        <v>1198462</v>
      </c>
      <c r="K101" s="3"/>
      <c r="L101" s="3"/>
      <c r="M101" s="220"/>
    </row>
    <row r="102" spans="1:14" s="59" customFormat="1" ht="59.25" customHeight="1" x14ac:dyDescent="0.25">
      <c r="A102" s="235" t="s">
        <v>158</v>
      </c>
      <c r="B102" s="36"/>
      <c r="C102" s="4" t="s">
        <v>240</v>
      </c>
      <c r="D102" s="60">
        <v>5</v>
      </c>
      <c r="E102" s="135" t="s">
        <v>200</v>
      </c>
      <c r="F102" s="135" t="s">
        <v>125</v>
      </c>
      <c r="G102" s="135" t="s">
        <v>124</v>
      </c>
      <c r="H102" s="212">
        <v>1620343</v>
      </c>
      <c r="I102" s="212">
        <v>598576.13</v>
      </c>
      <c r="J102" s="212">
        <v>1021766.88</v>
      </c>
      <c r="K102" s="3"/>
      <c r="L102" s="3"/>
      <c r="M102" s="220"/>
    </row>
    <row r="103" spans="1:14" s="59" customFormat="1" ht="28.5" customHeight="1" x14ac:dyDescent="0.25">
      <c r="A103" s="235" t="s">
        <v>159</v>
      </c>
      <c r="B103" s="36"/>
      <c r="C103" s="4" t="s">
        <v>271</v>
      </c>
      <c r="D103" s="60">
        <v>5</v>
      </c>
      <c r="E103" s="135" t="s">
        <v>232</v>
      </c>
      <c r="F103" s="135" t="s">
        <v>55</v>
      </c>
      <c r="G103" s="135" t="s">
        <v>124</v>
      </c>
      <c r="H103" s="134">
        <f>SUM(I103:J103)</f>
        <v>369600</v>
      </c>
      <c r="I103" s="134">
        <v>19600</v>
      </c>
      <c r="J103" s="134">
        <v>350000</v>
      </c>
      <c r="K103" s="3"/>
      <c r="L103" s="3"/>
      <c r="M103" s="220"/>
    </row>
    <row r="104" spans="1:14" s="59" customFormat="1" ht="30.75" customHeight="1" x14ac:dyDescent="0.25">
      <c r="A104" s="235" t="s">
        <v>160</v>
      </c>
      <c r="B104" s="36"/>
      <c r="C104" s="4" t="s">
        <v>290</v>
      </c>
      <c r="D104" s="60">
        <v>5</v>
      </c>
      <c r="E104" s="135" t="s">
        <v>200</v>
      </c>
      <c r="F104" s="135" t="s">
        <v>125</v>
      </c>
      <c r="G104" s="135" t="s">
        <v>49</v>
      </c>
      <c r="H104" s="134">
        <v>270000</v>
      </c>
      <c r="I104" s="134">
        <v>270000</v>
      </c>
      <c r="J104" s="134"/>
      <c r="K104" s="3"/>
      <c r="L104" s="3"/>
      <c r="M104" s="220"/>
    </row>
    <row r="105" spans="1:14" s="59" customFormat="1" ht="15" x14ac:dyDescent="0.25">
      <c r="A105" s="230"/>
      <c r="B105" s="200"/>
      <c r="C105" s="200"/>
      <c r="D105" s="200"/>
      <c r="E105" s="200"/>
      <c r="F105" s="200"/>
      <c r="G105" s="201" t="s">
        <v>28</v>
      </c>
      <c r="H105" s="204">
        <f>SUM(H101:H104)</f>
        <v>3669898</v>
      </c>
      <c r="I105" s="204">
        <f t="shared" ref="I105:M105" si="9">SUM(I101:I104)</f>
        <v>1099669.1299999999</v>
      </c>
      <c r="J105" s="204">
        <f t="shared" si="9"/>
        <v>2570228.88</v>
      </c>
      <c r="K105" s="204">
        <f t="shared" si="9"/>
        <v>0</v>
      </c>
      <c r="L105" s="204">
        <f t="shared" si="9"/>
        <v>0</v>
      </c>
      <c r="M105" s="266">
        <f t="shared" si="9"/>
        <v>0</v>
      </c>
    </row>
    <row r="106" spans="1:14" s="59" customFormat="1" ht="15" x14ac:dyDescent="0.25">
      <c r="A106" s="322" t="s">
        <v>156</v>
      </c>
      <c r="B106" s="323"/>
      <c r="C106" s="323"/>
      <c r="D106" s="323"/>
      <c r="E106" s="323"/>
      <c r="F106" s="323"/>
      <c r="G106" s="323"/>
      <c r="H106" s="323"/>
      <c r="I106" s="323"/>
      <c r="J106" s="323"/>
      <c r="K106" s="323"/>
      <c r="L106" s="323"/>
      <c r="M106" s="326"/>
    </row>
    <row r="107" spans="1:14" s="59" customFormat="1" ht="46.5" customHeight="1" x14ac:dyDescent="0.25">
      <c r="A107" s="267" t="s">
        <v>161</v>
      </c>
      <c r="B107" s="67"/>
      <c r="C107" s="4" t="s">
        <v>127</v>
      </c>
      <c r="D107" s="68">
        <v>5</v>
      </c>
      <c r="E107" s="135" t="s">
        <v>232</v>
      </c>
      <c r="F107" s="67">
        <v>2017</v>
      </c>
      <c r="G107" s="67">
        <v>2019</v>
      </c>
      <c r="H107" s="3">
        <f>SUM(I107:J107)</f>
        <v>844700</v>
      </c>
      <c r="I107" s="3">
        <v>422350</v>
      </c>
      <c r="J107" s="3">
        <v>422350</v>
      </c>
      <c r="K107" s="3"/>
      <c r="L107" s="3"/>
      <c r="M107" s="220"/>
    </row>
    <row r="108" spans="1:14" s="59" customFormat="1" ht="44.25" customHeight="1" x14ac:dyDescent="0.25">
      <c r="A108" s="267" t="s">
        <v>162</v>
      </c>
      <c r="B108" s="67"/>
      <c r="C108" s="4" t="s">
        <v>128</v>
      </c>
      <c r="D108" s="68">
        <v>5</v>
      </c>
      <c r="E108" s="135" t="s">
        <v>232</v>
      </c>
      <c r="F108" s="67">
        <v>2017</v>
      </c>
      <c r="G108" s="67">
        <v>2018</v>
      </c>
      <c r="H108" s="3">
        <f t="shared" ref="H108:H115" si="10">SUM(I108:J108)</f>
        <v>283700</v>
      </c>
      <c r="I108" s="3">
        <v>42600</v>
      </c>
      <c r="J108" s="3">
        <v>241100</v>
      </c>
      <c r="K108" s="3"/>
      <c r="L108" s="3"/>
      <c r="M108" s="220"/>
    </row>
    <row r="109" spans="1:14" s="59" customFormat="1" ht="46.5" customHeight="1" x14ac:dyDescent="0.25">
      <c r="A109" s="267" t="s">
        <v>163</v>
      </c>
      <c r="B109" s="67"/>
      <c r="C109" s="4" t="s">
        <v>129</v>
      </c>
      <c r="D109" s="68">
        <v>5</v>
      </c>
      <c r="E109" s="135" t="s">
        <v>232</v>
      </c>
      <c r="F109" s="67">
        <v>2017</v>
      </c>
      <c r="G109" s="67">
        <v>2018</v>
      </c>
      <c r="H109" s="3">
        <f t="shared" si="10"/>
        <v>283700</v>
      </c>
      <c r="I109" s="3">
        <v>42600</v>
      </c>
      <c r="J109" s="3">
        <v>241100</v>
      </c>
      <c r="K109" s="3"/>
      <c r="L109" s="3"/>
      <c r="M109" s="220"/>
    </row>
    <row r="110" spans="1:14" s="59" customFormat="1" ht="64.5" customHeight="1" x14ac:dyDescent="0.25">
      <c r="A110" s="267" t="s">
        <v>164</v>
      </c>
      <c r="B110" s="67"/>
      <c r="C110" s="4" t="s">
        <v>272</v>
      </c>
      <c r="D110" s="68">
        <v>5</v>
      </c>
      <c r="E110" s="135" t="s">
        <v>232</v>
      </c>
      <c r="F110" s="67">
        <v>2017</v>
      </c>
      <c r="G110" s="67">
        <v>2018</v>
      </c>
      <c r="H110" s="3">
        <f t="shared" si="10"/>
        <v>531000</v>
      </c>
      <c r="I110" s="3">
        <v>78000</v>
      </c>
      <c r="J110" s="3">
        <v>453000</v>
      </c>
      <c r="K110" s="3"/>
      <c r="L110" s="3"/>
      <c r="M110" s="220"/>
    </row>
    <row r="111" spans="1:14" s="59" customFormat="1" ht="30.75" customHeight="1" x14ac:dyDescent="0.25">
      <c r="A111" s="267" t="s">
        <v>165</v>
      </c>
      <c r="B111" s="67"/>
      <c r="C111" s="4" t="s">
        <v>130</v>
      </c>
      <c r="D111" s="68">
        <v>5</v>
      </c>
      <c r="E111" s="67" t="s">
        <v>225</v>
      </c>
      <c r="F111" s="67">
        <v>2016</v>
      </c>
      <c r="G111" s="67">
        <v>2017</v>
      </c>
      <c r="H111" s="3">
        <f>+I111+J111+K111+L111+M111</f>
        <v>73500</v>
      </c>
      <c r="I111" s="3">
        <v>73500</v>
      </c>
      <c r="J111" s="3"/>
      <c r="K111" s="3"/>
      <c r="L111" s="3"/>
      <c r="M111" s="220"/>
    </row>
    <row r="112" spans="1:14" s="59" customFormat="1" ht="30" customHeight="1" x14ac:dyDescent="0.25">
      <c r="A112" s="267" t="s">
        <v>166</v>
      </c>
      <c r="B112" s="67"/>
      <c r="C112" s="4" t="s">
        <v>273</v>
      </c>
      <c r="D112" s="68">
        <v>5</v>
      </c>
      <c r="E112" s="135" t="s">
        <v>232</v>
      </c>
      <c r="F112" s="67">
        <v>2017</v>
      </c>
      <c r="G112" s="67">
        <v>2019</v>
      </c>
      <c r="H112" s="3">
        <f t="shared" si="10"/>
        <v>465200</v>
      </c>
      <c r="I112" s="3">
        <v>465200</v>
      </c>
      <c r="J112" s="3"/>
      <c r="K112" s="3"/>
      <c r="L112" s="3"/>
      <c r="M112" s="220"/>
    </row>
    <row r="113" spans="1:13" s="59" customFormat="1" ht="21.75" customHeight="1" x14ac:dyDescent="0.25">
      <c r="A113" s="268" t="s">
        <v>167</v>
      </c>
      <c r="B113" s="67"/>
      <c r="C113" s="61" t="s">
        <v>131</v>
      </c>
      <c r="D113" s="68">
        <v>5</v>
      </c>
      <c r="E113" s="135" t="s">
        <v>232</v>
      </c>
      <c r="F113" s="67">
        <v>2017</v>
      </c>
      <c r="G113" s="67">
        <v>2018</v>
      </c>
      <c r="H113" s="3">
        <f>SUM(H114:H115)</f>
        <v>544000</v>
      </c>
      <c r="I113" s="3">
        <f>SUM(I114:I115)</f>
        <v>29100</v>
      </c>
      <c r="J113" s="3">
        <f>SUM(J114:J115)</f>
        <v>514900</v>
      </c>
      <c r="K113" s="3"/>
      <c r="L113" s="3"/>
      <c r="M113" s="220"/>
    </row>
    <row r="114" spans="1:13" s="59" customFormat="1" ht="56.25" customHeight="1" x14ac:dyDescent="0.25">
      <c r="A114" s="269"/>
      <c r="B114" s="67"/>
      <c r="C114" s="52" t="s">
        <v>132</v>
      </c>
      <c r="D114" s="68"/>
      <c r="E114" s="136"/>
      <c r="F114" s="67"/>
      <c r="G114" s="67"/>
      <c r="H114" s="3">
        <f t="shared" si="10"/>
        <v>350000</v>
      </c>
      <c r="I114" s="3"/>
      <c r="J114" s="3">
        <v>350000</v>
      </c>
      <c r="K114" s="3"/>
      <c r="L114" s="3"/>
      <c r="M114" s="220"/>
    </row>
    <row r="115" spans="1:13" s="59" customFormat="1" ht="32.25" customHeight="1" x14ac:dyDescent="0.25">
      <c r="A115" s="270"/>
      <c r="B115" s="67"/>
      <c r="C115" s="62" t="s">
        <v>133</v>
      </c>
      <c r="D115" s="68"/>
      <c r="E115" s="136"/>
      <c r="F115" s="67"/>
      <c r="G115" s="67"/>
      <c r="H115" s="3">
        <f t="shared" si="10"/>
        <v>194000</v>
      </c>
      <c r="I115" s="3">
        <v>29100</v>
      </c>
      <c r="J115" s="3">
        <v>164900</v>
      </c>
      <c r="K115" s="3"/>
      <c r="L115" s="3"/>
      <c r="M115" s="220"/>
    </row>
    <row r="116" spans="1:13" s="59" customFormat="1" ht="30" customHeight="1" x14ac:dyDescent="0.25">
      <c r="A116" s="267" t="s">
        <v>168</v>
      </c>
      <c r="B116" s="67"/>
      <c r="C116" s="4" t="s">
        <v>134</v>
      </c>
      <c r="D116" s="68">
        <v>5</v>
      </c>
      <c r="E116" s="67" t="s">
        <v>233</v>
      </c>
      <c r="F116" s="67">
        <v>2017</v>
      </c>
      <c r="G116" s="67">
        <v>2020</v>
      </c>
      <c r="H116" s="3">
        <f>+I116+J116+K116+L116+M116</f>
        <v>5100000</v>
      </c>
      <c r="I116" s="3">
        <v>5100000</v>
      </c>
      <c r="J116" s="3"/>
      <c r="K116" s="3"/>
      <c r="L116" s="3"/>
      <c r="M116" s="220"/>
    </row>
    <row r="117" spans="1:13" s="59" customFormat="1" ht="34.5" customHeight="1" x14ac:dyDescent="0.25">
      <c r="A117" s="267" t="s">
        <v>169</v>
      </c>
      <c r="B117" s="67"/>
      <c r="C117" s="4" t="s">
        <v>274</v>
      </c>
      <c r="D117" s="68">
        <v>6</v>
      </c>
      <c r="E117" s="67" t="s">
        <v>235</v>
      </c>
      <c r="F117" s="67">
        <v>2017</v>
      </c>
      <c r="G117" s="67">
        <v>2017</v>
      </c>
      <c r="H117" s="102">
        <v>134200</v>
      </c>
      <c r="I117" s="102">
        <v>134200</v>
      </c>
      <c r="J117" s="3"/>
      <c r="K117" s="3"/>
      <c r="L117" s="3"/>
      <c r="M117" s="220"/>
    </row>
    <row r="118" spans="1:13" s="59" customFormat="1" ht="25.5" x14ac:dyDescent="0.25">
      <c r="A118" s="271" t="s">
        <v>21</v>
      </c>
      <c r="B118" s="67"/>
      <c r="C118" s="61" t="s">
        <v>135</v>
      </c>
      <c r="D118" s="68"/>
      <c r="E118" s="136"/>
      <c r="F118" s="67"/>
      <c r="G118" s="67"/>
      <c r="H118" s="3"/>
      <c r="I118" s="3"/>
      <c r="J118" s="3"/>
      <c r="K118" s="3"/>
      <c r="L118" s="3"/>
      <c r="M118" s="220"/>
    </row>
    <row r="119" spans="1:13" s="59" customFormat="1" ht="78" customHeight="1" x14ac:dyDescent="0.25">
      <c r="A119" s="267" t="s">
        <v>170</v>
      </c>
      <c r="B119" s="67"/>
      <c r="C119" s="62" t="s">
        <v>275</v>
      </c>
      <c r="D119" s="68">
        <v>5</v>
      </c>
      <c r="E119" s="67" t="s">
        <v>136</v>
      </c>
      <c r="F119" s="67">
        <v>2016</v>
      </c>
      <c r="G119" s="67">
        <v>2019</v>
      </c>
      <c r="H119" s="3">
        <v>2475400</v>
      </c>
      <c r="I119" s="3">
        <v>2475400</v>
      </c>
      <c r="J119" s="3"/>
      <c r="K119" s="3"/>
      <c r="L119" s="3"/>
      <c r="M119" s="220"/>
    </row>
    <row r="120" spans="1:13" s="59" customFormat="1" ht="46.5" customHeight="1" x14ac:dyDescent="0.25">
      <c r="A120" s="267" t="s">
        <v>171</v>
      </c>
      <c r="B120" s="67"/>
      <c r="C120" s="62" t="s">
        <v>137</v>
      </c>
      <c r="D120" s="68">
        <v>5</v>
      </c>
      <c r="E120" s="67" t="s">
        <v>225</v>
      </c>
      <c r="F120" s="67">
        <v>2015</v>
      </c>
      <c r="G120" s="67">
        <v>2017</v>
      </c>
      <c r="H120" s="3">
        <f>+I120+J120+K120+L120+M120</f>
        <v>3430000</v>
      </c>
      <c r="I120" s="3">
        <v>1592000</v>
      </c>
      <c r="J120" s="3"/>
      <c r="K120" s="3"/>
      <c r="L120" s="3"/>
      <c r="M120" s="220">
        <v>1838000</v>
      </c>
    </row>
    <row r="121" spans="1:13" s="59" customFormat="1" ht="30.75" customHeight="1" x14ac:dyDescent="0.25">
      <c r="A121" s="267" t="s">
        <v>172</v>
      </c>
      <c r="B121" s="67"/>
      <c r="C121" s="62" t="s">
        <v>138</v>
      </c>
      <c r="D121" s="68">
        <v>5</v>
      </c>
      <c r="E121" s="67" t="s">
        <v>222</v>
      </c>
      <c r="F121" s="67">
        <v>2017</v>
      </c>
      <c r="G121" s="67">
        <v>2020</v>
      </c>
      <c r="H121" s="3">
        <f>+I121+J121+K121+L121+M121</f>
        <v>3100000</v>
      </c>
      <c r="I121" s="3"/>
      <c r="J121" s="3"/>
      <c r="K121" s="3"/>
      <c r="L121" s="3"/>
      <c r="M121" s="220">
        <v>3100000</v>
      </c>
    </row>
    <row r="122" spans="1:13" s="59" customFormat="1" ht="30" customHeight="1" x14ac:dyDescent="0.25">
      <c r="A122" s="271" t="s">
        <v>22</v>
      </c>
      <c r="B122" s="67"/>
      <c r="C122" s="65" t="s">
        <v>251</v>
      </c>
      <c r="D122" s="68"/>
      <c r="E122" s="67"/>
      <c r="F122" s="67"/>
      <c r="G122" s="67"/>
      <c r="H122" s="3"/>
      <c r="I122" s="3"/>
      <c r="J122" s="3"/>
      <c r="K122" s="3"/>
      <c r="L122" s="3"/>
      <c r="M122" s="220"/>
    </row>
    <row r="123" spans="1:13" s="59" customFormat="1" ht="43.5" customHeight="1" x14ac:dyDescent="0.25">
      <c r="A123" s="267" t="s">
        <v>173</v>
      </c>
      <c r="B123" s="67"/>
      <c r="C123" s="69" t="s">
        <v>139</v>
      </c>
      <c r="D123" s="68">
        <v>5</v>
      </c>
      <c r="E123" s="67" t="s">
        <v>136</v>
      </c>
      <c r="F123" s="67">
        <v>2016</v>
      </c>
      <c r="G123" s="67">
        <v>2020</v>
      </c>
      <c r="H123" s="3">
        <f>SUM(I123:J123)</f>
        <v>707430</v>
      </c>
      <c r="I123" s="3">
        <v>159680</v>
      </c>
      <c r="J123" s="3">
        <v>547750</v>
      </c>
      <c r="K123" s="3"/>
      <c r="L123" s="3"/>
      <c r="M123" s="220"/>
    </row>
    <row r="124" spans="1:13" s="59" customFormat="1" ht="41.25" customHeight="1" x14ac:dyDescent="0.25">
      <c r="A124" s="267" t="s">
        <v>174</v>
      </c>
      <c r="B124" s="67"/>
      <c r="C124" s="69" t="s">
        <v>276</v>
      </c>
      <c r="D124" s="68">
        <v>5</v>
      </c>
      <c r="E124" s="67" t="s">
        <v>136</v>
      </c>
      <c r="F124" s="67">
        <v>2016</v>
      </c>
      <c r="G124" s="67">
        <v>2018</v>
      </c>
      <c r="H124" s="3">
        <f>SUM(I124:J124)</f>
        <v>541300</v>
      </c>
      <c r="I124" s="3">
        <v>32900</v>
      </c>
      <c r="J124" s="3">
        <v>508400</v>
      </c>
      <c r="K124" s="3"/>
      <c r="L124" s="3"/>
      <c r="M124" s="220"/>
    </row>
    <row r="125" spans="1:13" s="59" customFormat="1" ht="42" customHeight="1" x14ac:dyDescent="0.25">
      <c r="A125" s="267" t="s">
        <v>175</v>
      </c>
      <c r="B125" s="67"/>
      <c r="C125" s="69" t="s">
        <v>277</v>
      </c>
      <c r="D125" s="68">
        <v>5</v>
      </c>
      <c r="E125" s="67" t="s">
        <v>136</v>
      </c>
      <c r="F125" s="67">
        <v>2018</v>
      </c>
      <c r="G125" s="67">
        <v>2020</v>
      </c>
      <c r="H125" s="3">
        <v>465100</v>
      </c>
      <c r="I125" s="3">
        <v>465100</v>
      </c>
      <c r="J125" s="3"/>
      <c r="K125" s="3"/>
      <c r="L125" s="3"/>
      <c r="M125" s="220"/>
    </row>
    <row r="126" spans="1:13" s="59" customFormat="1" ht="15" customHeight="1" x14ac:dyDescent="0.25">
      <c r="A126" s="230"/>
      <c r="B126" s="200"/>
      <c r="C126" s="200"/>
      <c r="D126" s="200"/>
      <c r="E126" s="200"/>
      <c r="F126" s="200"/>
      <c r="G126" s="201" t="s">
        <v>28</v>
      </c>
      <c r="H126" s="139">
        <f>SUM(H107:H125)</f>
        <v>19523230</v>
      </c>
      <c r="I126" s="139">
        <f t="shared" ref="I126:M126" si="11">SUM(I107:I125)</f>
        <v>11141730</v>
      </c>
      <c r="J126" s="139">
        <f t="shared" si="11"/>
        <v>3443500</v>
      </c>
      <c r="K126" s="139">
        <f t="shared" si="11"/>
        <v>0</v>
      </c>
      <c r="L126" s="139">
        <f t="shared" si="11"/>
        <v>0</v>
      </c>
      <c r="M126" s="272">
        <f t="shared" si="11"/>
        <v>4938000</v>
      </c>
    </row>
    <row r="127" spans="1:13" s="59" customFormat="1" ht="16.5" customHeight="1" x14ac:dyDescent="0.25">
      <c r="A127" s="327" t="s">
        <v>184</v>
      </c>
      <c r="B127" s="328"/>
      <c r="C127" s="328"/>
      <c r="D127" s="328"/>
      <c r="E127" s="328"/>
      <c r="F127" s="328"/>
      <c r="G127" s="328"/>
      <c r="H127" s="328"/>
      <c r="I127" s="328"/>
      <c r="J127" s="328"/>
      <c r="K127" s="328"/>
      <c r="L127" s="328"/>
      <c r="M127" s="329"/>
    </row>
    <row r="128" spans="1:13" s="59" customFormat="1" ht="21.75" customHeight="1" x14ac:dyDescent="0.25">
      <c r="A128" s="271" t="s">
        <v>176</v>
      </c>
      <c r="B128" s="67"/>
      <c r="C128" s="63" t="s">
        <v>140</v>
      </c>
      <c r="D128" s="68"/>
      <c r="E128" s="67"/>
      <c r="F128" s="67"/>
      <c r="G128" s="67"/>
      <c r="H128" s="67"/>
      <c r="I128" s="67"/>
      <c r="J128" s="67"/>
      <c r="K128" s="67"/>
      <c r="L128" s="67"/>
      <c r="M128" s="273"/>
    </row>
    <row r="129" spans="1:13" s="59" customFormat="1" ht="32.25" customHeight="1" x14ac:dyDescent="0.25">
      <c r="A129" s="267"/>
      <c r="B129" s="67"/>
      <c r="C129" s="62" t="s">
        <v>141</v>
      </c>
      <c r="D129" s="68">
        <v>5</v>
      </c>
      <c r="E129" s="27" t="s">
        <v>228</v>
      </c>
      <c r="F129" s="67">
        <v>2016</v>
      </c>
      <c r="G129" s="67">
        <v>2017</v>
      </c>
      <c r="H129" s="3">
        <f>I129</f>
        <v>489000</v>
      </c>
      <c r="I129" s="3">
        <v>489000</v>
      </c>
      <c r="J129" s="3"/>
      <c r="K129" s="3"/>
      <c r="L129" s="3"/>
      <c r="M129" s="220"/>
    </row>
    <row r="130" spans="1:13" s="59" customFormat="1" ht="18.75" customHeight="1" x14ac:dyDescent="0.25">
      <c r="A130" s="271" t="s">
        <v>92</v>
      </c>
      <c r="B130" s="67"/>
      <c r="C130" s="63" t="s">
        <v>142</v>
      </c>
      <c r="D130" s="68"/>
      <c r="E130" s="67"/>
      <c r="F130" s="67">
        <v>2016</v>
      </c>
      <c r="G130" s="67">
        <v>2018</v>
      </c>
      <c r="H130" s="3"/>
      <c r="I130" s="3"/>
      <c r="J130" s="3"/>
      <c r="K130" s="3"/>
      <c r="L130" s="3"/>
      <c r="M130" s="220"/>
    </row>
    <row r="131" spans="1:13" s="59" customFormat="1" ht="33" customHeight="1" x14ac:dyDescent="0.25">
      <c r="A131" s="267" t="s">
        <v>48</v>
      </c>
      <c r="B131" s="67"/>
      <c r="C131" s="64" t="s">
        <v>143</v>
      </c>
      <c r="D131" s="68">
        <v>5</v>
      </c>
      <c r="E131" s="67" t="s">
        <v>144</v>
      </c>
      <c r="F131" s="67">
        <v>2016</v>
      </c>
      <c r="G131" s="67">
        <v>2018</v>
      </c>
      <c r="H131" s="3">
        <f>SUM(I131:M131)</f>
        <v>16924761.469999999</v>
      </c>
      <c r="I131" s="3">
        <v>3522106.89</v>
      </c>
      <c r="J131" s="3">
        <v>11564519</v>
      </c>
      <c r="K131" s="3">
        <v>1827998.88</v>
      </c>
      <c r="L131" s="3"/>
      <c r="M131" s="220">
        <v>10136.700000000001</v>
      </c>
    </row>
    <row r="132" spans="1:13" s="59" customFormat="1" ht="90.75" customHeight="1" x14ac:dyDescent="0.25">
      <c r="A132" s="267" t="s">
        <v>47</v>
      </c>
      <c r="B132" s="67"/>
      <c r="C132" s="64" t="s">
        <v>145</v>
      </c>
      <c r="D132" s="68">
        <v>5</v>
      </c>
      <c r="E132" s="27" t="s">
        <v>228</v>
      </c>
      <c r="F132" s="67">
        <v>2016</v>
      </c>
      <c r="G132" s="67">
        <v>2019</v>
      </c>
      <c r="H132" s="3">
        <f>I132+J132</f>
        <v>4386710</v>
      </c>
      <c r="I132" s="3">
        <v>3534549.98</v>
      </c>
      <c r="J132" s="3">
        <v>852160.02</v>
      </c>
      <c r="K132" s="3"/>
      <c r="L132" s="3"/>
      <c r="M132" s="220"/>
    </row>
    <row r="133" spans="1:13" s="59" customFormat="1" ht="35.25" customHeight="1" x14ac:dyDescent="0.25">
      <c r="A133" s="267" t="s">
        <v>177</v>
      </c>
      <c r="B133" s="67"/>
      <c r="C133" s="64" t="s">
        <v>146</v>
      </c>
      <c r="D133" s="68">
        <v>5</v>
      </c>
      <c r="E133" s="27" t="s">
        <v>228</v>
      </c>
      <c r="F133" s="67">
        <v>2016</v>
      </c>
      <c r="G133" s="67">
        <v>2018</v>
      </c>
      <c r="H133" s="3">
        <f>I133+K133</f>
        <v>868811.15</v>
      </c>
      <c r="I133" s="3">
        <v>220811.15</v>
      </c>
      <c r="J133" s="3"/>
      <c r="K133" s="3">
        <v>648000</v>
      </c>
      <c r="L133" s="3"/>
      <c r="M133" s="220"/>
    </row>
    <row r="134" spans="1:13" s="59" customFormat="1" ht="22.5" customHeight="1" x14ac:dyDescent="0.25">
      <c r="A134" s="267" t="s">
        <v>178</v>
      </c>
      <c r="B134" s="67"/>
      <c r="C134" s="4" t="s">
        <v>147</v>
      </c>
      <c r="D134" s="68">
        <v>5</v>
      </c>
      <c r="E134" s="67" t="s">
        <v>233</v>
      </c>
      <c r="F134" s="67">
        <v>2017</v>
      </c>
      <c r="G134" s="67">
        <v>2020</v>
      </c>
      <c r="H134" s="3">
        <f>+I134+J134+K134+L134+M134</f>
        <v>2700000</v>
      </c>
      <c r="I134" s="3">
        <v>2700000</v>
      </c>
      <c r="J134" s="3"/>
      <c r="K134" s="3"/>
      <c r="L134" s="3"/>
      <c r="M134" s="220"/>
    </row>
    <row r="135" spans="1:13" s="59" customFormat="1" ht="15" x14ac:dyDescent="0.25">
      <c r="A135" s="230"/>
      <c r="B135" s="200"/>
      <c r="C135" s="200"/>
      <c r="D135" s="200"/>
      <c r="E135" s="200"/>
      <c r="F135" s="200"/>
      <c r="G135" s="201" t="s">
        <v>28</v>
      </c>
      <c r="H135" s="139">
        <f>SUM(H128:H134)</f>
        <v>25369282.619999997</v>
      </c>
      <c r="I135" s="139">
        <f t="shared" ref="I135:M135" si="12">SUM(I128:I134)</f>
        <v>10466468.02</v>
      </c>
      <c r="J135" s="139">
        <f t="shared" si="12"/>
        <v>12416679.02</v>
      </c>
      <c r="K135" s="139">
        <f t="shared" si="12"/>
        <v>2475998.88</v>
      </c>
      <c r="L135" s="139">
        <f t="shared" si="12"/>
        <v>0</v>
      </c>
      <c r="M135" s="272">
        <f t="shared" si="12"/>
        <v>10136.700000000001</v>
      </c>
    </row>
    <row r="136" spans="1:13" s="59" customFormat="1" ht="15" x14ac:dyDescent="0.25">
      <c r="A136" s="327" t="s">
        <v>185</v>
      </c>
      <c r="B136" s="328"/>
      <c r="C136" s="328"/>
      <c r="D136" s="328"/>
      <c r="E136" s="328"/>
      <c r="F136" s="328"/>
      <c r="G136" s="328"/>
      <c r="H136" s="328"/>
      <c r="I136" s="328"/>
      <c r="J136" s="328"/>
      <c r="K136" s="328"/>
      <c r="L136" s="328"/>
      <c r="M136" s="329"/>
    </row>
    <row r="137" spans="1:13" s="59" customFormat="1" ht="38.25" x14ac:dyDescent="0.25">
      <c r="A137" s="271" t="s">
        <v>176</v>
      </c>
      <c r="B137" s="67"/>
      <c r="C137" s="65" t="s">
        <v>148</v>
      </c>
      <c r="D137" s="68"/>
      <c r="E137" s="136"/>
      <c r="F137" s="67"/>
      <c r="G137" s="67"/>
      <c r="H137" s="67"/>
      <c r="I137" s="67"/>
      <c r="J137" s="67"/>
      <c r="K137" s="67"/>
      <c r="L137" s="67"/>
      <c r="M137" s="273"/>
    </row>
    <row r="138" spans="1:13" s="59" customFormat="1" ht="25.5" x14ac:dyDescent="0.25">
      <c r="A138" s="267" t="s">
        <v>179</v>
      </c>
      <c r="B138" s="67"/>
      <c r="C138" s="52" t="s">
        <v>252</v>
      </c>
      <c r="D138" s="68">
        <v>6</v>
      </c>
      <c r="E138" s="67" t="s">
        <v>235</v>
      </c>
      <c r="F138" s="67">
        <v>2017</v>
      </c>
      <c r="G138" s="67">
        <v>2018</v>
      </c>
      <c r="H138" s="102">
        <v>650000</v>
      </c>
      <c r="I138" s="102">
        <f>+H138</f>
        <v>650000</v>
      </c>
      <c r="J138" s="67"/>
      <c r="K138" s="67"/>
      <c r="L138" s="67"/>
      <c r="M138" s="273"/>
    </row>
    <row r="139" spans="1:13" s="59" customFormat="1" ht="24.75" customHeight="1" x14ac:dyDescent="0.25">
      <c r="A139" s="267" t="s">
        <v>89</v>
      </c>
      <c r="B139" s="67"/>
      <c r="C139" s="4" t="s">
        <v>150</v>
      </c>
      <c r="D139" s="68">
        <v>5</v>
      </c>
      <c r="E139" s="67" t="s">
        <v>149</v>
      </c>
      <c r="F139" s="67">
        <v>2016</v>
      </c>
      <c r="G139" s="67">
        <v>2019</v>
      </c>
      <c r="H139" s="3">
        <v>619678.15</v>
      </c>
      <c r="I139" s="3">
        <v>116874.54</v>
      </c>
      <c r="J139" s="3">
        <v>502803.61</v>
      </c>
      <c r="K139" s="67"/>
      <c r="L139" s="67"/>
      <c r="M139" s="273"/>
    </row>
    <row r="140" spans="1:13" s="59" customFormat="1" ht="44.25" customHeight="1" x14ac:dyDescent="0.25">
      <c r="A140" s="267" t="s">
        <v>180</v>
      </c>
      <c r="B140" s="67"/>
      <c r="C140" s="4" t="s">
        <v>151</v>
      </c>
      <c r="D140" s="68">
        <v>5</v>
      </c>
      <c r="E140" s="67" t="s">
        <v>149</v>
      </c>
      <c r="F140" s="67">
        <v>2016</v>
      </c>
      <c r="G140" s="67">
        <v>2020</v>
      </c>
      <c r="H140" s="3">
        <v>292448.65000000002</v>
      </c>
      <c r="I140" s="3">
        <v>56712.36</v>
      </c>
      <c r="J140" s="3">
        <v>235736.39</v>
      </c>
      <c r="K140" s="67"/>
      <c r="L140" s="67"/>
      <c r="M140" s="273"/>
    </row>
    <row r="141" spans="1:13" s="59" customFormat="1" ht="50.25" customHeight="1" x14ac:dyDescent="0.25">
      <c r="A141" s="267" t="s">
        <v>181</v>
      </c>
      <c r="B141" s="67"/>
      <c r="C141" s="4" t="s">
        <v>241</v>
      </c>
      <c r="D141" s="68">
        <v>5</v>
      </c>
      <c r="E141" s="67" t="s">
        <v>233</v>
      </c>
      <c r="F141" s="67">
        <v>2018</v>
      </c>
      <c r="G141" s="67">
        <v>2018</v>
      </c>
      <c r="H141" s="137">
        <f>+I141+J141+K141+L141+M141</f>
        <v>50000</v>
      </c>
      <c r="I141" s="137">
        <v>50000</v>
      </c>
      <c r="J141" s="67"/>
      <c r="K141" s="67"/>
      <c r="L141" s="67"/>
      <c r="M141" s="273"/>
    </row>
    <row r="142" spans="1:13" s="59" customFormat="1" ht="18.75" customHeight="1" x14ac:dyDescent="0.25">
      <c r="A142" s="271" t="s">
        <v>36</v>
      </c>
      <c r="B142" s="67"/>
      <c r="C142" s="66" t="s">
        <v>152</v>
      </c>
      <c r="D142" s="68"/>
      <c r="E142" s="136"/>
      <c r="F142" s="67"/>
      <c r="G142" s="67"/>
      <c r="H142" s="67"/>
      <c r="I142" s="67"/>
      <c r="J142" s="67"/>
      <c r="K142" s="67"/>
      <c r="L142" s="67"/>
      <c r="M142" s="273"/>
    </row>
    <row r="143" spans="1:13" s="59" customFormat="1" ht="44.25" customHeight="1" x14ac:dyDescent="0.25">
      <c r="A143" s="267" t="s">
        <v>182</v>
      </c>
      <c r="B143" s="67"/>
      <c r="C143" s="62" t="s">
        <v>281</v>
      </c>
      <c r="D143" s="68">
        <v>5</v>
      </c>
      <c r="E143" s="67" t="s">
        <v>218</v>
      </c>
      <c r="F143" s="67">
        <v>2016</v>
      </c>
      <c r="G143" s="67">
        <v>2019</v>
      </c>
      <c r="H143" s="3">
        <v>4601547.3899999997</v>
      </c>
      <c r="I143" s="3">
        <v>833110.55</v>
      </c>
      <c r="J143" s="3">
        <v>3768436.84</v>
      </c>
      <c r="K143" s="67"/>
      <c r="L143" s="67"/>
      <c r="M143" s="273"/>
    </row>
    <row r="144" spans="1:13" s="59" customFormat="1" ht="15" x14ac:dyDescent="0.25">
      <c r="A144" s="230"/>
      <c r="B144" s="200"/>
      <c r="C144" s="200"/>
      <c r="D144" s="200"/>
      <c r="E144" s="200"/>
      <c r="F144" s="200"/>
      <c r="G144" s="201" t="s">
        <v>28</v>
      </c>
      <c r="H144" s="205">
        <f>SUM(H137:H143)</f>
        <v>6213674.1899999995</v>
      </c>
      <c r="I144" s="205">
        <f t="shared" ref="I144:M144" si="13">SUM(I137:I143)</f>
        <v>1706697.4500000002</v>
      </c>
      <c r="J144" s="205">
        <f t="shared" si="13"/>
        <v>4506976.84</v>
      </c>
      <c r="K144" s="205">
        <f t="shared" si="13"/>
        <v>0</v>
      </c>
      <c r="L144" s="205">
        <f t="shared" si="13"/>
        <v>0</v>
      </c>
      <c r="M144" s="274">
        <f t="shared" si="13"/>
        <v>0</v>
      </c>
    </row>
    <row r="145" spans="1:13" s="59" customFormat="1" ht="15" x14ac:dyDescent="0.25">
      <c r="A145" s="327" t="s">
        <v>186</v>
      </c>
      <c r="B145" s="328"/>
      <c r="C145" s="328"/>
      <c r="D145" s="328"/>
      <c r="E145" s="328"/>
      <c r="F145" s="328"/>
      <c r="G145" s="328"/>
      <c r="H145" s="328"/>
      <c r="I145" s="328"/>
      <c r="J145" s="328"/>
      <c r="K145" s="328"/>
      <c r="L145" s="328"/>
      <c r="M145" s="329"/>
    </row>
    <row r="146" spans="1:13" s="59" customFormat="1" ht="45.75" customHeight="1" x14ac:dyDescent="0.25">
      <c r="A146" s="271" t="s">
        <v>176</v>
      </c>
      <c r="B146" s="67"/>
      <c r="C146" s="4" t="s">
        <v>279</v>
      </c>
      <c r="D146" s="68">
        <v>5</v>
      </c>
      <c r="E146" s="67" t="s">
        <v>234</v>
      </c>
      <c r="F146" s="67">
        <v>2015</v>
      </c>
      <c r="G146" s="67">
        <v>2018</v>
      </c>
      <c r="H146" s="3">
        <f>SUM(I146:M146)</f>
        <v>553800</v>
      </c>
      <c r="I146" s="3">
        <v>20000</v>
      </c>
      <c r="J146" s="3"/>
      <c r="K146" s="3">
        <v>522000</v>
      </c>
      <c r="L146" s="3"/>
      <c r="M146" s="220">
        <v>11800</v>
      </c>
    </row>
    <row r="147" spans="1:13" s="59" customFormat="1" ht="38.25" x14ac:dyDescent="0.25">
      <c r="A147" s="271" t="s">
        <v>92</v>
      </c>
      <c r="B147" s="67"/>
      <c r="C147" s="4" t="s">
        <v>153</v>
      </c>
      <c r="D147" s="68">
        <v>5</v>
      </c>
      <c r="E147" s="67" t="s">
        <v>136</v>
      </c>
      <c r="F147" s="67">
        <v>2015</v>
      </c>
      <c r="G147" s="67">
        <v>2019</v>
      </c>
      <c r="H147" s="3">
        <f>SUM(I147:M147)</f>
        <v>1622000</v>
      </c>
      <c r="I147" s="3"/>
      <c r="J147" s="3"/>
      <c r="K147" s="3">
        <v>1622000</v>
      </c>
      <c r="L147" s="3"/>
      <c r="M147" s="220"/>
    </row>
    <row r="148" spans="1:13" s="59" customFormat="1" ht="43.5" customHeight="1" x14ac:dyDescent="0.25">
      <c r="A148" s="271" t="s">
        <v>40</v>
      </c>
      <c r="B148" s="67"/>
      <c r="C148" s="4" t="s">
        <v>278</v>
      </c>
      <c r="D148" s="68">
        <v>5</v>
      </c>
      <c r="E148" s="67" t="s">
        <v>136</v>
      </c>
      <c r="F148" s="67">
        <v>2017</v>
      </c>
      <c r="G148" s="67">
        <v>2017</v>
      </c>
      <c r="H148" s="3">
        <f>SUM(I148:M148)</f>
        <v>1594000</v>
      </c>
      <c r="I148" s="3">
        <v>40000</v>
      </c>
      <c r="J148" s="3">
        <v>1500000</v>
      </c>
      <c r="K148" s="3"/>
      <c r="L148" s="3"/>
      <c r="M148" s="220">
        <v>54000</v>
      </c>
    </row>
    <row r="149" spans="1:13" s="59" customFormat="1" ht="39" customHeight="1" x14ac:dyDescent="0.25">
      <c r="A149" s="271" t="s">
        <v>16</v>
      </c>
      <c r="B149" s="67"/>
      <c r="C149" s="4" t="s">
        <v>253</v>
      </c>
      <c r="D149" s="68">
        <v>5</v>
      </c>
      <c r="E149" s="67" t="s">
        <v>222</v>
      </c>
      <c r="F149" s="67">
        <v>2017</v>
      </c>
      <c r="G149" s="67">
        <v>2017</v>
      </c>
      <c r="H149" s="3">
        <f>SUM(I149:M149)</f>
        <v>700000</v>
      </c>
      <c r="I149" s="3">
        <v>450000</v>
      </c>
      <c r="J149" s="3"/>
      <c r="K149" s="3"/>
      <c r="L149" s="3"/>
      <c r="M149" s="220">
        <v>250000</v>
      </c>
    </row>
    <row r="150" spans="1:13" s="59" customFormat="1" ht="45" customHeight="1" x14ac:dyDescent="0.25">
      <c r="A150" s="271" t="s">
        <v>17</v>
      </c>
      <c r="B150" s="67"/>
      <c r="C150" s="4" t="s">
        <v>154</v>
      </c>
      <c r="D150" s="68">
        <v>5</v>
      </c>
      <c r="E150" s="67" t="s">
        <v>136</v>
      </c>
      <c r="F150" s="67">
        <v>2017</v>
      </c>
      <c r="G150" s="67">
        <v>2019</v>
      </c>
      <c r="H150" s="3">
        <v>335000</v>
      </c>
      <c r="I150" s="143">
        <v>335000</v>
      </c>
      <c r="J150" s="138"/>
      <c r="K150" s="138"/>
      <c r="L150" s="138"/>
      <c r="M150" s="275"/>
    </row>
    <row r="151" spans="1:13" s="59" customFormat="1" ht="15.75" thickBot="1" x14ac:dyDescent="0.3">
      <c r="A151" s="276"/>
      <c r="B151" s="198"/>
      <c r="C151" s="197"/>
      <c r="D151" s="197"/>
      <c r="E151" s="197"/>
      <c r="F151" s="197"/>
      <c r="G151" s="196" t="s">
        <v>28</v>
      </c>
      <c r="H151" s="163">
        <f>SUM(H146:H150)</f>
        <v>4804800</v>
      </c>
      <c r="I151" s="163">
        <f t="shared" ref="I151:M151" si="14">SUM(I146:I150)</f>
        <v>845000</v>
      </c>
      <c r="J151" s="163">
        <f t="shared" si="14"/>
        <v>1500000</v>
      </c>
      <c r="K151" s="163">
        <f t="shared" si="14"/>
        <v>2144000</v>
      </c>
      <c r="L151" s="163">
        <f t="shared" si="14"/>
        <v>0</v>
      </c>
      <c r="M151" s="277">
        <f t="shared" si="14"/>
        <v>315800</v>
      </c>
    </row>
    <row r="152" spans="1:13" s="59" customFormat="1" ht="21.75" customHeight="1" thickBot="1" x14ac:dyDescent="0.3">
      <c r="A152" s="320" t="s">
        <v>244</v>
      </c>
      <c r="B152" s="321"/>
      <c r="C152" s="321"/>
      <c r="D152" s="321"/>
      <c r="E152" s="321"/>
      <c r="F152" s="321"/>
      <c r="G152" s="321"/>
      <c r="H152" s="278">
        <f>SUMIF(G11:G151,"Iš viso:",H11:H151)</f>
        <v>180802131.34645045</v>
      </c>
      <c r="I152" s="278">
        <f>SUMIF(G11:G151,"Iš viso:",I11:I151)</f>
        <v>71430993.710000008</v>
      </c>
      <c r="J152" s="278">
        <f>SUMIF(G11:G151,"Iš viso:",J11:J151)</f>
        <v>64342725.74000001</v>
      </c>
      <c r="K152" s="278">
        <f>SUMIF(G11:G151,"Iš viso:",K11:K151)</f>
        <v>7237764.5800000001</v>
      </c>
      <c r="L152" s="278">
        <f>SUMIF(G11:G151,"Iš viso:",L11:L151)</f>
        <v>20325417.866450418</v>
      </c>
      <c r="M152" s="279">
        <f>SUMIF(G11:G151,"Iš viso:",M11:M151)</f>
        <v>17465229.559999999</v>
      </c>
    </row>
    <row r="154" spans="1:13" x14ac:dyDescent="0.2">
      <c r="G154" s="315" t="s">
        <v>291</v>
      </c>
      <c r="H154" s="315"/>
      <c r="I154" s="315"/>
    </row>
    <row r="156" spans="1:13" x14ac:dyDescent="0.2">
      <c r="I156" s="98"/>
    </row>
  </sheetData>
  <mergeCells count="31">
    <mergeCell ref="G154:I154"/>
    <mergeCell ref="A33:M33"/>
    <mergeCell ref="A152:G152"/>
    <mergeCell ref="A100:M100"/>
    <mergeCell ref="A106:M106"/>
    <mergeCell ref="A127:M127"/>
    <mergeCell ref="A136:M136"/>
    <mergeCell ref="A145:M145"/>
    <mergeCell ref="A14:M14"/>
    <mergeCell ref="A11:M11"/>
    <mergeCell ref="A8:A9"/>
    <mergeCell ref="A24:A25"/>
    <mergeCell ref="B24:B25"/>
    <mergeCell ref="C24:C25"/>
    <mergeCell ref="A21:M21"/>
    <mergeCell ref="J1:M1"/>
    <mergeCell ref="K8:K9"/>
    <mergeCell ref="M8:M9"/>
    <mergeCell ref="C8:C9"/>
    <mergeCell ref="F8:G8"/>
    <mergeCell ref="H8:H9"/>
    <mergeCell ref="I8:I9"/>
    <mergeCell ref="J8:J9"/>
    <mergeCell ref="L8:L9"/>
    <mergeCell ref="D8:D9"/>
    <mergeCell ref="C4:F4"/>
    <mergeCell ref="C6:F6"/>
    <mergeCell ref="C5:G5"/>
    <mergeCell ref="A2:M2"/>
    <mergeCell ref="B8:B9"/>
    <mergeCell ref="E8:E9"/>
  </mergeCells>
  <printOptions horizontalCentered="1"/>
  <pageMargins left="0.78740157480314965" right="0.19685039370078741" top="0.39370078740157483" bottom="0.19685039370078741" header="0" footer="0"/>
  <pageSetup paperSize="9" scale="64"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2</vt:i4>
      </vt:variant>
    </vt:vector>
  </HeadingPairs>
  <TitlesOfParts>
    <vt:vector size="5" baseType="lpstr">
      <vt:lpstr>Lapas1</vt:lpstr>
      <vt:lpstr>Lapas2</vt:lpstr>
      <vt:lpstr>Lapas3</vt:lpstr>
      <vt:lpstr>Lapas1!Print_Area</vt:lpstr>
      <vt:lpstr>Lapas1!Print_Titles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Virginija Palaimiene</cp:lastModifiedBy>
  <cp:lastPrinted>2017-03-08T07:47:21Z</cp:lastPrinted>
  <dcterms:created xsi:type="dcterms:W3CDTF">2016-08-26T11:07:05Z</dcterms:created>
  <dcterms:modified xsi:type="dcterms:W3CDTF">2017-03-31T12:11:36Z</dcterms:modified>
</cp:coreProperties>
</file>